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.shortcut-targets-by-id\0BzyI_LDbSgtXXzZOZ2twRUFnSEk\0 ROZPOČTY\RaB\20 SOŠ Stříbro\Rozpočet\"/>
    </mc:Choice>
  </mc:AlternateContent>
  <bookViews>
    <workbookView xWindow="0" yWindow="0" windowWidth="0" windowHeight="0"/>
  </bookViews>
  <sheets>
    <sheet name="Rekapitulace stavby" sheetId="1" r:id="rId1"/>
    <sheet name="DEM_1 - Odstranění staveb..." sheetId="2" r:id="rId2"/>
    <sheet name="DEM_2 - Vyčištění situace..." sheetId="3" r:id="rId3"/>
    <sheet name="VRN - Vedlejší rozpočtové..." sheetId="4" r:id="rId4"/>
    <sheet name="Pokyny pro vyplnění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'DEM_1 - Odstranění staveb...'!$C$90:$K$244</definedName>
    <definedName name="_xlnm.Print_Area" localSheetId="1">'DEM_1 - Odstranění staveb...'!$C$4:$J$41,'DEM_1 - Odstranění staveb...'!$C$47:$J$70,'DEM_1 - Odstranění staveb...'!$C$76:$K$244</definedName>
    <definedName name="_xlnm.Print_Titles" localSheetId="1">'DEM_1 - Odstranění staveb...'!$90:$90</definedName>
    <definedName name="_xlnm._FilterDatabase" localSheetId="2" hidden="1">'DEM_2 - Vyčištění situace...'!$C$91:$K$508</definedName>
    <definedName name="_xlnm.Print_Area" localSheetId="2">'DEM_2 - Vyčištění situace...'!$C$4:$J$41,'DEM_2 - Vyčištění situace...'!$C$47:$J$71,'DEM_2 - Vyčištění situace...'!$C$77:$K$508</definedName>
    <definedName name="_xlnm.Print_Titles" localSheetId="2">'DEM_2 - Vyčištění situace...'!$91:$91</definedName>
    <definedName name="_xlnm._FilterDatabase" localSheetId="3" hidden="1">'VRN - Vedlejší rozpočtové...'!$C$83:$K$109</definedName>
    <definedName name="_xlnm.Print_Area" localSheetId="3">'VRN - Vedlejší rozpočtové...'!$C$4:$J$39,'VRN - Vedlejší rozpočtové...'!$C$45:$J$65,'VRN - Vedlejší rozpočtové...'!$C$71:$K$109</definedName>
    <definedName name="_xlnm.Print_Titles" localSheetId="3">'VRN - Vedlejší rozpočtové...'!$83:$83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8"/>
  <c i="4" r="J35"/>
  <c i="1" r="AX58"/>
  <c i="4" r="BI109"/>
  <c r="BH109"/>
  <c r="BG109"/>
  <c r="BF109"/>
  <c r="T109"/>
  <c r="T108"/>
  <c r="R109"/>
  <c r="R108"/>
  <c r="P109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52"/>
  <c r="E7"/>
  <c r="E74"/>
  <c i="3" r="J39"/>
  <c r="J38"/>
  <c i="1" r="AY57"/>
  <c i="3" r="J37"/>
  <c i="1" r="AX57"/>
  <c i="3" r="BI507"/>
  <c r="BH507"/>
  <c r="BG507"/>
  <c r="BF507"/>
  <c r="T507"/>
  <c r="R507"/>
  <c r="P507"/>
  <c r="BI503"/>
  <c r="BH503"/>
  <c r="BG503"/>
  <c r="BF503"/>
  <c r="T503"/>
  <c r="R503"/>
  <c r="P503"/>
  <c r="BI499"/>
  <c r="BH499"/>
  <c r="BG499"/>
  <c r="BF499"/>
  <c r="T499"/>
  <c r="R499"/>
  <c r="P499"/>
  <c r="BI495"/>
  <c r="BH495"/>
  <c r="BG495"/>
  <c r="BF495"/>
  <c r="T495"/>
  <c r="R495"/>
  <c r="P495"/>
  <c r="BI494"/>
  <c r="BH494"/>
  <c r="BG494"/>
  <c r="BF494"/>
  <c r="T494"/>
  <c r="R494"/>
  <c r="P494"/>
  <c r="BI486"/>
  <c r="BH486"/>
  <c r="BG486"/>
  <c r="BF486"/>
  <c r="T486"/>
  <c r="R486"/>
  <c r="P486"/>
  <c r="BI478"/>
  <c r="BH478"/>
  <c r="BG478"/>
  <c r="BF478"/>
  <c r="T478"/>
  <c r="R478"/>
  <c r="P478"/>
  <c r="BI475"/>
  <c r="BH475"/>
  <c r="BG475"/>
  <c r="BF475"/>
  <c r="T475"/>
  <c r="R475"/>
  <c r="P475"/>
  <c r="BI466"/>
  <c r="BH466"/>
  <c r="BG466"/>
  <c r="BF466"/>
  <c r="T466"/>
  <c r="R466"/>
  <c r="P466"/>
  <c r="BI460"/>
  <c r="BH460"/>
  <c r="BG460"/>
  <c r="BF460"/>
  <c r="T460"/>
  <c r="R460"/>
  <c r="P460"/>
  <c r="BI459"/>
  <c r="BH459"/>
  <c r="BG459"/>
  <c r="BF459"/>
  <c r="T459"/>
  <c r="R459"/>
  <c r="P459"/>
  <c r="BI455"/>
  <c r="BH455"/>
  <c r="BG455"/>
  <c r="BF455"/>
  <c r="T455"/>
  <c r="R455"/>
  <c r="P455"/>
  <c r="BI427"/>
  <c r="BH427"/>
  <c r="BG427"/>
  <c r="BF427"/>
  <c r="T427"/>
  <c r="R427"/>
  <c r="P427"/>
  <c r="BI395"/>
  <c r="BH395"/>
  <c r="BG395"/>
  <c r="BF395"/>
  <c r="T395"/>
  <c r="R395"/>
  <c r="P395"/>
  <c r="BI390"/>
  <c r="BH390"/>
  <c r="BG390"/>
  <c r="BF390"/>
  <c r="T390"/>
  <c r="R390"/>
  <c r="P390"/>
  <c r="BI385"/>
  <c r="BH385"/>
  <c r="BG385"/>
  <c r="BF385"/>
  <c r="T385"/>
  <c r="R385"/>
  <c r="P385"/>
  <c r="BI380"/>
  <c r="BH380"/>
  <c r="BG380"/>
  <c r="BF380"/>
  <c r="T380"/>
  <c r="R380"/>
  <c r="P380"/>
  <c r="BI375"/>
  <c r="BH375"/>
  <c r="BG375"/>
  <c r="BF375"/>
  <c r="T375"/>
  <c r="R375"/>
  <c r="P375"/>
  <c r="BI370"/>
  <c r="BH370"/>
  <c r="BG370"/>
  <c r="BF370"/>
  <c r="T370"/>
  <c r="R370"/>
  <c r="P370"/>
  <c r="BI361"/>
  <c r="BH361"/>
  <c r="BG361"/>
  <c r="BF361"/>
  <c r="T361"/>
  <c r="R361"/>
  <c r="P361"/>
  <c r="BI354"/>
  <c r="BH354"/>
  <c r="BG354"/>
  <c r="BF354"/>
  <c r="T354"/>
  <c r="R354"/>
  <c r="P354"/>
  <c r="BI350"/>
  <c r="BH350"/>
  <c r="BG350"/>
  <c r="BF350"/>
  <c r="T350"/>
  <c r="R350"/>
  <c r="P350"/>
  <c r="BI344"/>
  <c r="BH344"/>
  <c r="BG344"/>
  <c r="BF344"/>
  <c r="T344"/>
  <c r="R344"/>
  <c r="P344"/>
  <c r="BI340"/>
  <c r="BH340"/>
  <c r="BG340"/>
  <c r="BF340"/>
  <c r="T340"/>
  <c r="R340"/>
  <c r="P340"/>
  <c r="BI330"/>
  <c r="BH330"/>
  <c r="BG330"/>
  <c r="BF330"/>
  <c r="T330"/>
  <c r="R330"/>
  <c r="P330"/>
  <c r="BI319"/>
  <c r="BH319"/>
  <c r="BG319"/>
  <c r="BF319"/>
  <c r="T319"/>
  <c r="R319"/>
  <c r="P319"/>
  <c r="BI304"/>
  <c r="BH304"/>
  <c r="BG304"/>
  <c r="BF304"/>
  <c r="T304"/>
  <c r="R304"/>
  <c r="P304"/>
  <c r="BI292"/>
  <c r="BH292"/>
  <c r="BG292"/>
  <c r="BF292"/>
  <c r="T292"/>
  <c r="R292"/>
  <c r="P292"/>
  <c r="BI287"/>
  <c r="BH287"/>
  <c r="BG287"/>
  <c r="BF287"/>
  <c r="T287"/>
  <c r="R287"/>
  <c r="P287"/>
  <c r="BI279"/>
  <c r="BH279"/>
  <c r="BG279"/>
  <c r="BF279"/>
  <c r="T279"/>
  <c r="R279"/>
  <c r="P279"/>
  <c r="BI269"/>
  <c r="BH269"/>
  <c r="BG269"/>
  <c r="BF269"/>
  <c r="T269"/>
  <c r="R269"/>
  <c r="P269"/>
  <c r="BI255"/>
  <c r="BH255"/>
  <c r="BG255"/>
  <c r="BF255"/>
  <c r="T255"/>
  <c r="R255"/>
  <c r="P255"/>
  <c r="BI244"/>
  <c r="BH244"/>
  <c r="BG244"/>
  <c r="BF244"/>
  <c r="T244"/>
  <c r="R244"/>
  <c r="P244"/>
  <c r="BI235"/>
  <c r="BH235"/>
  <c r="BG235"/>
  <c r="BF235"/>
  <c r="T235"/>
  <c r="R235"/>
  <c r="P235"/>
  <c r="BI231"/>
  <c r="BH231"/>
  <c r="BG231"/>
  <c r="BF231"/>
  <c r="T231"/>
  <c r="R231"/>
  <c r="P231"/>
  <c r="BI226"/>
  <c r="BH226"/>
  <c r="BG226"/>
  <c r="BF226"/>
  <c r="T226"/>
  <c r="R226"/>
  <c r="P226"/>
  <c r="BI221"/>
  <c r="BH221"/>
  <c r="BG221"/>
  <c r="BF221"/>
  <c r="T221"/>
  <c r="R221"/>
  <c r="P221"/>
  <c r="BI216"/>
  <c r="BH216"/>
  <c r="BG216"/>
  <c r="BF216"/>
  <c r="T216"/>
  <c r="R216"/>
  <c r="P216"/>
  <c r="BI211"/>
  <c r="BH211"/>
  <c r="BG211"/>
  <c r="BF211"/>
  <c r="T211"/>
  <c r="R211"/>
  <c r="P211"/>
  <c r="BI206"/>
  <c r="BH206"/>
  <c r="BG206"/>
  <c r="BF206"/>
  <c r="T206"/>
  <c r="R206"/>
  <c r="P206"/>
  <c r="BI201"/>
  <c r="BH201"/>
  <c r="BG201"/>
  <c r="BF201"/>
  <c r="T201"/>
  <c r="R201"/>
  <c r="P201"/>
  <c r="BI195"/>
  <c r="BH195"/>
  <c r="BG195"/>
  <c r="BF195"/>
  <c r="T195"/>
  <c r="R195"/>
  <c r="P195"/>
  <c r="BI189"/>
  <c r="BH189"/>
  <c r="BG189"/>
  <c r="BF189"/>
  <c r="T189"/>
  <c r="R189"/>
  <c r="P189"/>
  <c r="BI184"/>
  <c r="BH184"/>
  <c r="BG184"/>
  <c r="BF184"/>
  <c r="T184"/>
  <c r="R184"/>
  <c r="P184"/>
  <c r="BI179"/>
  <c r="BH179"/>
  <c r="BG179"/>
  <c r="BF179"/>
  <c r="T179"/>
  <c r="R179"/>
  <c r="P179"/>
  <c r="BI174"/>
  <c r="BH174"/>
  <c r="BG174"/>
  <c r="BF174"/>
  <c r="T174"/>
  <c r="R174"/>
  <c r="P174"/>
  <c r="BI167"/>
  <c r="BH167"/>
  <c r="BG167"/>
  <c r="BF167"/>
  <c r="T167"/>
  <c r="R167"/>
  <c r="P167"/>
  <c r="BI161"/>
  <c r="BH161"/>
  <c r="BG161"/>
  <c r="BF161"/>
  <c r="T161"/>
  <c r="R161"/>
  <c r="P161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J89"/>
  <c r="J88"/>
  <c r="F88"/>
  <c r="F86"/>
  <c r="E84"/>
  <c r="J59"/>
  <c r="J58"/>
  <c r="F58"/>
  <c r="F56"/>
  <c r="E54"/>
  <c r="J20"/>
  <c r="E20"/>
  <c r="F59"/>
  <c r="J19"/>
  <c r="J14"/>
  <c r="J86"/>
  <c r="E7"/>
  <c r="E50"/>
  <c i="2" r="J39"/>
  <c r="J38"/>
  <c i="1" r="AY56"/>
  <c i="2" r="J37"/>
  <c i="1" r="AX56"/>
  <c i="2" r="BI236"/>
  <c r="BH236"/>
  <c r="BG236"/>
  <c r="BF236"/>
  <c r="T236"/>
  <c r="T235"/>
  <c r="R236"/>
  <c r="R235"/>
  <c r="P236"/>
  <c r="P235"/>
  <c r="BI233"/>
  <c r="BH233"/>
  <c r="BG233"/>
  <c r="BF233"/>
  <c r="T233"/>
  <c r="R233"/>
  <c r="P233"/>
  <c r="BI219"/>
  <c r="BH219"/>
  <c r="BG219"/>
  <c r="BF219"/>
  <c r="T219"/>
  <c r="R219"/>
  <c r="P219"/>
  <c r="BI214"/>
  <c r="BH214"/>
  <c r="BG214"/>
  <c r="BF214"/>
  <c r="T214"/>
  <c r="R214"/>
  <c r="P214"/>
  <c r="BI211"/>
  <c r="BH211"/>
  <c r="BG211"/>
  <c r="BF211"/>
  <c r="T211"/>
  <c r="R211"/>
  <c r="P211"/>
  <c r="BI207"/>
  <c r="BH207"/>
  <c r="BG207"/>
  <c r="BF207"/>
  <c r="T207"/>
  <c r="R207"/>
  <c r="P207"/>
  <c r="BI202"/>
  <c r="BH202"/>
  <c r="BG202"/>
  <c r="BF202"/>
  <c r="T202"/>
  <c r="R202"/>
  <c r="P202"/>
  <c r="BI195"/>
  <c r="BH195"/>
  <c r="BG195"/>
  <c r="BF195"/>
  <c r="T195"/>
  <c r="R195"/>
  <c r="P195"/>
  <c r="BI187"/>
  <c r="BH187"/>
  <c r="BG187"/>
  <c r="BF187"/>
  <c r="T187"/>
  <c r="R187"/>
  <c r="P187"/>
  <c r="BI179"/>
  <c r="BH179"/>
  <c r="BG179"/>
  <c r="BF179"/>
  <c r="T179"/>
  <c r="R179"/>
  <c r="P179"/>
  <c r="BI171"/>
  <c r="BH171"/>
  <c r="BG171"/>
  <c r="BF171"/>
  <c r="T171"/>
  <c r="R171"/>
  <c r="P171"/>
  <c r="BI166"/>
  <c r="BH166"/>
  <c r="BG166"/>
  <c r="BF166"/>
  <c r="T166"/>
  <c r="R166"/>
  <c r="P166"/>
  <c r="BI159"/>
  <c r="BH159"/>
  <c r="BG159"/>
  <c r="BF159"/>
  <c r="T159"/>
  <c r="R159"/>
  <c r="P159"/>
  <c r="BI152"/>
  <c r="BH152"/>
  <c r="BG152"/>
  <c r="BF152"/>
  <c r="T152"/>
  <c r="R152"/>
  <c r="P152"/>
  <c r="BI145"/>
  <c r="BH145"/>
  <c r="BG145"/>
  <c r="BF145"/>
  <c r="T145"/>
  <c r="R145"/>
  <c r="P145"/>
  <c r="BI133"/>
  <c r="BH133"/>
  <c r="BG133"/>
  <c r="BF133"/>
  <c r="T133"/>
  <c r="R133"/>
  <c r="P133"/>
  <c r="BI126"/>
  <c r="BH126"/>
  <c r="BG126"/>
  <c r="BF126"/>
  <c r="T126"/>
  <c r="R126"/>
  <c r="P126"/>
  <c r="BI111"/>
  <c r="BH111"/>
  <c r="BG111"/>
  <c r="BF111"/>
  <c r="T111"/>
  <c r="R111"/>
  <c r="P111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85"/>
  <c r="E7"/>
  <c r="E79"/>
  <c i="1" r="L50"/>
  <c r="AM50"/>
  <c r="AM49"/>
  <c r="L49"/>
  <c r="AM47"/>
  <c r="L47"/>
  <c r="L45"/>
  <c r="L44"/>
  <c i="2" r="J214"/>
  <c r="BK195"/>
  <c i="3" r="J370"/>
  <c r="BK255"/>
  <c r="J354"/>
  <c r="J120"/>
  <c r="J195"/>
  <c r="BK201"/>
  <c i="4" r="BK101"/>
  <c r="J93"/>
  <c i="2" r="BK94"/>
  <c i="3" r="J494"/>
  <c r="BK292"/>
  <c r="J466"/>
  <c r="J304"/>
  <c r="J140"/>
  <c r="BK380"/>
  <c r="BK494"/>
  <c r="BK216"/>
  <c i="4" r="BK106"/>
  <c r="BK90"/>
  <c r="J103"/>
  <c i="2" r="J126"/>
  <c r="BK207"/>
  <c i="3" r="J486"/>
  <c r="BK206"/>
  <c r="BK370"/>
  <c r="BK231"/>
  <c r="BK100"/>
  <c r="J319"/>
  <c r="BK486"/>
  <c r="J211"/>
  <c i="4" r="BK103"/>
  <c r="BK102"/>
  <c r="BK97"/>
  <c i="2" r="J219"/>
  <c r="J187"/>
  <c r="BK187"/>
  <c i="3" r="J380"/>
  <c r="BK195"/>
  <c r="J459"/>
  <c r="BK269"/>
  <c r="J145"/>
  <c r="J503"/>
  <c r="J350"/>
  <c r="BK455"/>
  <c r="BK110"/>
  <c i="4" r="BK107"/>
  <c r="J95"/>
  <c r="BK95"/>
  <c i="2" r="J233"/>
  <c r="BK152"/>
  <c i="3" r="BK395"/>
  <c r="J167"/>
  <c r="BK226"/>
  <c r="BK507"/>
  <c r="BK330"/>
  <c r="BK221"/>
  <c r="BK105"/>
  <c i="4" r="J106"/>
  <c i="2" r="J195"/>
  <c r="J236"/>
  <c r="J145"/>
  <c i="3" r="BK475"/>
  <c r="J216"/>
  <c r="BK375"/>
  <c r="BK211"/>
  <c r="J507"/>
  <c r="J255"/>
  <c r="BK350"/>
  <c r="BK120"/>
  <c i="4" r="BK91"/>
  <c r="J90"/>
  <c i="2" r="BK211"/>
  <c r="J133"/>
  <c r="J159"/>
  <c i="3" r="BK385"/>
  <c r="J174"/>
  <c r="J292"/>
  <c r="J135"/>
  <c r="J385"/>
  <c r="J231"/>
  <c r="J390"/>
  <c r="BK145"/>
  <c i="4" r="J98"/>
  <c r="BK109"/>
  <c r="J105"/>
  <c r="J87"/>
  <c i="2" r="BK219"/>
  <c r="BK133"/>
  <c i="3" r="J340"/>
  <c r="J130"/>
  <c r="BK361"/>
  <c r="J110"/>
  <c r="J395"/>
  <c r="BK167"/>
  <c r="BK174"/>
  <c i="4" r="J97"/>
  <c r="J107"/>
  <c i="2" r="BK171"/>
  <c r="BK126"/>
  <c i="3" r="BK344"/>
  <c r="J475"/>
  <c r="J206"/>
  <c r="BK499"/>
  <c r="BK466"/>
  <c r="BK150"/>
  <c i="4" r="BK105"/>
  <c r="J91"/>
  <c i="2" r="J152"/>
  <c r="J202"/>
  <c r="BK111"/>
  <c i="3" r="BK354"/>
  <c r="J125"/>
  <c r="J344"/>
  <c r="BK179"/>
  <c r="J499"/>
  <c r="BK304"/>
  <c r="J460"/>
  <c r="BK161"/>
  <c i="4" r="J102"/>
  <c r="J104"/>
  <c i="2" r="BK179"/>
  <c r="J211"/>
  <c r="J94"/>
  <c i="3" r="J361"/>
  <c r="BK95"/>
  <c r="BK340"/>
  <c r="J161"/>
  <c r="J478"/>
  <c r="J179"/>
  <c r="BK287"/>
  <c r="BK130"/>
  <c i="4" r="J109"/>
  <c r="BK88"/>
  <c r="J88"/>
  <c i="2" r="BK166"/>
  <c r="BK214"/>
  <c i="1" r="AS55"/>
  <c i="3" r="BK184"/>
  <c r="J495"/>
  <c r="J244"/>
  <c r="J235"/>
  <c i="4" r="BK104"/>
  <c r="BK94"/>
  <c r="BK87"/>
  <c i="2" r="BK145"/>
  <c r="BK233"/>
  <c i="3" r="BK478"/>
  <c r="J201"/>
  <c r="BK390"/>
  <c r="J150"/>
  <c r="BK459"/>
  <c r="J375"/>
  <c r="BK125"/>
  <c i="4" r="BK93"/>
  <c i="2" r="BK236"/>
  <c r="J207"/>
  <c r="J171"/>
  <c i="3" r="BK427"/>
  <c r="J189"/>
  <c r="BK244"/>
  <c r="J105"/>
  <c r="J455"/>
  <c r="J184"/>
  <c r="J279"/>
  <c r="BK140"/>
  <c i="4" r="BK98"/>
  <c r="BK96"/>
  <c i="2" r="BK159"/>
  <c r="J179"/>
  <c i="3" r="BK460"/>
  <c r="J269"/>
  <c r="J427"/>
  <c r="BK189"/>
  <c r="BK503"/>
  <c r="BK279"/>
  <c r="J226"/>
  <c r="J100"/>
  <c i="4" r="J96"/>
  <c r="J94"/>
  <c i="2" r="BK202"/>
  <c r="J111"/>
  <c r="J166"/>
  <c i="3" r="BK235"/>
  <c r="BK495"/>
  <c r="J330"/>
  <c r="J221"/>
  <c r="J95"/>
  <c r="J287"/>
  <c r="BK319"/>
  <c r="BK135"/>
  <c i="4" r="J101"/>
  <c i="2" l="1" r="BK165"/>
  <c r="J165"/>
  <c r="J66"/>
  <c r="BK218"/>
  <c r="J218"/>
  <c r="J68"/>
  <c i="3" r="P94"/>
  <c r="R339"/>
  <c r="R360"/>
  <c r="BK394"/>
  <c r="J394"/>
  <c r="J68"/>
  <c r="BK493"/>
  <c r="J493"/>
  <c r="J70"/>
  <c i="2" r="BK93"/>
  <c r="J93"/>
  <c r="J65"/>
  <c r="P93"/>
  <c r="T93"/>
  <c r="T165"/>
  <c r="R218"/>
  <c r="R217"/>
  <c i="3" r="R94"/>
  <c r="R93"/>
  <c r="P339"/>
  <c r="T360"/>
  <c r="P394"/>
  <c r="P493"/>
  <c r="P492"/>
  <c i="2" r="P165"/>
  <c r="P218"/>
  <c r="P217"/>
  <c i="3" r="BK94"/>
  <c r="J94"/>
  <c r="J65"/>
  <c r="T339"/>
  <c r="P360"/>
  <c r="R394"/>
  <c r="R493"/>
  <c r="R492"/>
  <c i="4" r="P86"/>
  <c r="T86"/>
  <c r="P89"/>
  <c r="P100"/>
  <c i="2" r="R93"/>
  <c r="R92"/>
  <c r="R91"/>
  <c r="R165"/>
  <c r="T218"/>
  <c r="T217"/>
  <c i="3" r="T94"/>
  <c r="T93"/>
  <c r="T92"/>
  <c r="BK339"/>
  <c r="J339"/>
  <c r="J66"/>
  <c r="BK360"/>
  <c r="J360"/>
  <c r="J67"/>
  <c r="T394"/>
  <c r="T493"/>
  <c r="T492"/>
  <c i="4" r="BK86"/>
  <c r="R86"/>
  <c r="BK89"/>
  <c r="J89"/>
  <c r="J62"/>
  <c r="R89"/>
  <c r="T89"/>
  <c r="BK100"/>
  <c r="J100"/>
  <c r="J63"/>
  <c r="R100"/>
  <c r="T100"/>
  <c i="2" r="BK235"/>
  <c r="J235"/>
  <c r="J69"/>
  <c i="4" r="BK108"/>
  <c r="J108"/>
  <c r="J64"/>
  <c r="BE90"/>
  <c r="BE97"/>
  <c r="BE103"/>
  <c r="BE107"/>
  <c r="BE109"/>
  <c r="J78"/>
  <c r="F81"/>
  <c r="BE91"/>
  <c r="BE93"/>
  <c r="BE95"/>
  <c r="BE98"/>
  <c r="BE101"/>
  <c r="E48"/>
  <c r="BE87"/>
  <c r="BE96"/>
  <c r="BE102"/>
  <c r="BE104"/>
  <c r="BE105"/>
  <c r="BE88"/>
  <c r="BE94"/>
  <c r="BE106"/>
  <c i="3" r="E80"/>
  <c r="BE95"/>
  <c r="BE120"/>
  <c r="BE125"/>
  <c r="BE145"/>
  <c r="BE150"/>
  <c r="BE161"/>
  <c r="BE184"/>
  <c r="BE206"/>
  <c r="BE231"/>
  <c r="BE235"/>
  <c r="BE244"/>
  <c r="BE255"/>
  <c r="BE330"/>
  <c r="BE361"/>
  <c r="BE375"/>
  <c r="BE380"/>
  <c r="BE390"/>
  <c r="BE395"/>
  <c r="BE475"/>
  <c r="BE167"/>
  <c r="BE174"/>
  <c r="BE195"/>
  <c r="BE201"/>
  <c r="BE211"/>
  <c r="BE216"/>
  <c r="BE221"/>
  <c r="BE287"/>
  <c r="BE304"/>
  <c r="BE340"/>
  <c r="BE344"/>
  <c r="BE350"/>
  <c r="BE354"/>
  <c r="BE370"/>
  <c r="BE385"/>
  <c r="BE459"/>
  <c r="BE466"/>
  <c r="BE494"/>
  <c r="BE495"/>
  <c r="BE499"/>
  <c r="BE503"/>
  <c r="BE507"/>
  <c r="F89"/>
  <c r="BE100"/>
  <c r="BE105"/>
  <c r="BE110"/>
  <c r="BE130"/>
  <c r="BE135"/>
  <c r="BE140"/>
  <c r="BE427"/>
  <c r="BE460"/>
  <c r="BE478"/>
  <c r="BE486"/>
  <c r="J56"/>
  <c r="BE179"/>
  <c r="BE189"/>
  <c r="BE226"/>
  <c r="BE269"/>
  <c r="BE279"/>
  <c r="BE292"/>
  <c r="BE319"/>
  <c r="BE455"/>
  <c i="2" r="F59"/>
  <c r="BE111"/>
  <c r="BE187"/>
  <c r="BE207"/>
  <c r="BE211"/>
  <c r="BE214"/>
  <c r="BE219"/>
  <c r="E50"/>
  <c r="BE94"/>
  <c r="BE145"/>
  <c r="BE166"/>
  <c r="BE233"/>
  <c r="J56"/>
  <c r="BE126"/>
  <c r="BE133"/>
  <c r="BE152"/>
  <c r="BE159"/>
  <c r="BE171"/>
  <c r="BE179"/>
  <c r="BE195"/>
  <c r="BE202"/>
  <c r="BE236"/>
  <c i="3" r="F37"/>
  <c i="1" r="BB57"/>
  <c i="2" r="F37"/>
  <c i="1" r="BB56"/>
  <c i="3" r="F38"/>
  <c i="1" r="BC57"/>
  <c i="3" r="F36"/>
  <c i="1" r="BA57"/>
  <c i="3" r="J36"/>
  <c i="1" r="AW57"/>
  <c i="4" r="F35"/>
  <c i="1" r="BB58"/>
  <c i="2" r="F38"/>
  <c i="1" r="BC56"/>
  <c i="3" r="F39"/>
  <c i="1" r="BD57"/>
  <c i="2" r="J36"/>
  <c i="1" r="AW56"/>
  <c i="4" r="F37"/>
  <c i="1" r="BD58"/>
  <c i="4" r="F34"/>
  <c i="1" r="BA58"/>
  <c i="4" r="F36"/>
  <c i="1" r="BC58"/>
  <c i="2" r="F39"/>
  <c i="1" r="BD56"/>
  <c i="2" r="F36"/>
  <c i="1" r="BA56"/>
  <c r="AS54"/>
  <c i="4" r="J34"/>
  <c i="1" r="AW58"/>
  <c i="4" l="1" r="P85"/>
  <c r="P84"/>
  <c i="1" r="AU58"/>
  <c i="2" r="T92"/>
  <c r="T91"/>
  <c i="4" r="R85"/>
  <c r="R84"/>
  <c i="3" r="R92"/>
  <c i="4" r="BK85"/>
  <c r="BK84"/>
  <c r="J84"/>
  <c r="J59"/>
  <c r="T85"/>
  <c r="T84"/>
  <c i="3" r="P93"/>
  <c r="P92"/>
  <c i="1" r="AU57"/>
  <c i="2" r="P92"/>
  <c r="P91"/>
  <c i="1" r="AU56"/>
  <c i="4" r="J86"/>
  <c r="J61"/>
  <c i="2" r="BK92"/>
  <c r="J92"/>
  <c r="J64"/>
  <c r="BK217"/>
  <c r="J217"/>
  <c r="J67"/>
  <c i="3" r="BK93"/>
  <c r="J93"/>
  <c r="J64"/>
  <c r="BK492"/>
  <c r="J492"/>
  <c r="J69"/>
  <c i="1" r="BC55"/>
  <c r="AY55"/>
  <c i="4" r="J33"/>
  <c i="1" r="AV58"/>
  <c r="AT58"/>
  <c i="2" r="J35"/>
  <c i="1" r="AV56"/>
  <c r="AT56"/>
  <c r="BD55"/>
  <c i="2" r="F35"/>
  <c i="1" r="AZ56"/>
  <c i="3" r="F35"/>
  <c i="1" r="AZ57"/>
  <c r="BA55"/>
  <c r="AW55"/>
  <c r="BB55"/>
  <c i="4" r="F33"/>
  <c i="1" r="AZ58"/>
  <c i="3" r="J35"/>
  <c i="1" r="AV57"/>
  <c r="AT57"/>
  <c i="4" l="1" r="J85"/>
  <c r="J60"/>
  <c i="2" r="BK91"/>
  <c r="J91"/>
  <c r="J63"/>
  <c i="3" r="BK92"/>
  <c r="J92"/>
  <c r="J63"/>
  <c i="1" r="BD54"/>
  <c r="W33"/>
  <c r="BB54"/>
  <c r="AX54"/>
  <c r="AX55"/>
  <c r="AU55"/>
  <c r="AU54"/>
  <c r="BA54"/>
  <c r="W30"/>
  <c r="AZ55"/>
  <c r="AV55"/>
  <c r="AT55"/>
  <c i="4" r="J30"/>
  <c i="1" r="AG58"/>
  <c r="BC54"/>
  <c r="W32"/>
  <c i="4" l="1" r="J39"/>
  <c i="1" r="AN58"/>
  <c r="AW54"/>
  <c r="AK30"/>
  <c i="2" r="J32"/>
  <c i="1" r="AG56"/>
  <c r="AY54"/>
  <c r="W31"/>
  <c i="3" r="J32"/>
  <c i="1" r="AG57"/>
  <c r="AZ54"/>
  <c r="W29"/>
  <c i="2" l="1" r="J41"/>
  <c i="3" r="J41"/>
  <c i="1" r="AN56"/>
  <c r="AN57"/>
  <c r="AV54"/>
  <c r="AK29"/>
  <c r="AG55"/>
  <c r="AG54"/>
  <c r="AK26"/>
  <c l="1" r="AN55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<sst xmlns="http://schemas.openxmlformats.org/spreadsheetml/2006/main">
  <si>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</si>
  <si>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</si>
  <si>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</si>
  <si>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</si>
  <si>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</si>
  <si>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{74cd3dd3-8723-4147-a084-edfc493f7c50}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</si>
  <si>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</si>
  <si>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</si>
  <si>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</si>
  <si>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</si>
  <si>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</si>
  <si>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</si>
  <si>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</si>
  <si>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</si>
  <si>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20250908_2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</si>
  <si>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</si>
  <si>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</si>
  <si>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Projektová dokumentace pro pavilon sportovní haly a odborných učeben</t>
  </si>
  <si>
    <t>KSO:</t>
  </si>
  <si>
    <t/>
  </si>
  <si>
    <t>CC-CZ:</t>
  </si>
  <si>
    <t>Místo:</t>
  </si>
  <si>
    <t>Benešova 508, Stříbro</t>
  </si>
  <si>
    <t>Datum:</t>
  </si>
  <si>
    <t>25. 6. 2025</t>
  </si>
  <si>
    <t>Zadavatel:</t>
  </si>
  <si>
    <t>IČ:</t>
  </si>
  <si>
    <t>SOŠ Stříbro, Benešova 508, Stříbro</t>
  </si>
  <si>
    <t>DIČ:</t>
  </si>
  <si>
    <t>Účastník:</t>
  </si>
  <si>
    <t>Vyplň údaj</t>
  </si>
  <si>
    <t>Projektant:</t>
  </si>
  <si>
    <t>24286923</t>
  </si>
  <si>
    <t>Řezanina &amp; Bartoň, s.r.o.</t>
  </si>
  <si>
    <t>CZ24286923</t>
  </si>
  <si>
    <t>True</t>
  </si>
  <si>
    <t>Zpracovatel:</t>
  </si>
  <si>
    <t>05985404</t>
  </si>
  <si>
    <t>BACing s.r.o.</t>
  </si>
  <si>
    <t>CZ05985404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</si>
  <si>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</si>
  <si>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</si>
  <si>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</si>
  <si>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</si>
  <si>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</si>
  <si>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</si>
  <si>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</si>
  <si>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</si>
  <si>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</si>
  <si>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</si>
  <si>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</si>
  <si>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</si>
  <si>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</si>
  <si>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</si>
  <si>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</si>
  <si>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</si>
  <si>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</si>
  <si>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</si>
  <si>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</si>
  <si>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</si>
  <si>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</si>
  <si>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</si>
  <si>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</si>
  <si>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</si>
  <si>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</si>
  <si>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</si>
  <si>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</si>
  <si>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</si>
  <si>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</si>
  <si>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</si>
  <si>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</si>
  <si>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</si>
  <si>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</si>
  <si>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</si>
  <si>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</si>
  <si>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</si>
  <si>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</si>
  <si>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</si>
  <si>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</si>
  <si>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</si>
  <si>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DEM</t>
  </si>
  <si>
    <t>Demolice</t>
  </si>
  <si>
    <t>STA</t>
  </si>
  <si>
    <t>1</t>
  </si>
  <si>
    <t>{5f8af9e5-b92f-4289-88d5-548919beb31a}</t>
  </si>
  <si>
    <t>2</t>
  </si>
  <si>
    <t>/</t>
  </si>
  <si>
    <t>DEM_1</t>
  </si>
  <si>
    <t>Odstranění staveb - objekty BS01, BS02 a BS03</t>
  </si>
  <si>
    <t>Soupis</t>
  </si>
  <si>
    <t>{623d3ca0-4b12-4001-b025-9267b13b32e5}</t>
  </si>
  <si>
    <t>DEM_2</t>
  </si>
  <si>
    <t>Vyčištění situace od stávající drobné architektury a ploch</t>
  </si>
  <si>
    <t>{0e67bc8c-39e1-43ed-8d98-7e582bfab91c}</t>
  </si>
  <si>
    <t>VRN</t>
  </si>
  <si>
    <t>Vedlejší rozpočtové náklady</t>
  </si>
  <si>
    <t>{71126c78-f644-4586-b741-794db9719a50}</t>
  </si>
  <si>
    <t>KRYCÍ LIST SOUPISU PRACÍ</t>
  </si>
  <si>
    <t>Objekt:</t>
  </si>
  <si>
    <t>DEM - Demolice</t>
  </si>
  <si>
    <t>Soupis:</t>
  </si>
  <si>
    <t>DEM_1 - Odstranění staveb - objekty BS01, BS02 a BS03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</si>
  <si>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</si>
  <si>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</si>
  <si>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</si>
  <si>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</si>
  <si>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</si>
  <si>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</si>
  <si>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Doprava suti a vybouraných hmot</t>
  </si>
  <si>
    <t>PSV - Práce a dodávky PSV</t>
  </si>
  <si>
    <t xml:space="preserve">    767 - Konstrukce zámečnické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</si>
  <si>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</si>
  <si>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</si>
  <si>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</si>
  <si>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</si>
  <si>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</si>
  <si>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</si>
  <si>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</si>
  <si>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</si>
  <si>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</si>
  <si>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</si>
  <si>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</si>
  <si>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</si>
  <si>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</si>
  <si>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</si>
  <si>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</si>
  <si>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</si>
  <si>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</si>
  <si>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</si>
  <si>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</si>
  <si>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</si>
  <si>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961044111</t>
  </si>
  <si>
    <t>Bourání základů z betonu prostého</t>
  </si>
  <si>
    <t>m3</t>
  </si>
  <si>
    <t>CS ÚRS 2025 01</t>
  </si>
  <si>
    <t>4</t>
  </si>
  <si>
    <t>1310959686</t>
  </si>
  <si>
    <t>Online PSC</t>
  </si>
  <si>
    <t>https://podminky.urs.cz/item/CS_URS_2025_01/961044111</t>
  </si>
  <si>
    <t>VV</t>
  </si>
  <si>
    <t>D.1 Tělocvična - Technická zpráva</t>
  </si>
  <si>
    <t>D.2 Tělocvična - Půdorys 1.NP</t>
  </si>
  <si>
    <t>"základové pasy" (100,2+7,25+15,8+10,1+5,75*2+16,8)*0,8*1,2</t>
  </si>
  <si>
    <t>Mezisoučet</t>
  </si>
  <si>
    <t>3</t>
  </si>
  <si>
    <t>D.1 Garáže - Technická zpráva</t>
  </si>
  <si>
    <t>D.2 Garáže - Půdorys 1.NP</t>
  </si>
  <si>
    <t>"patky" 0,8*0,8*1,2*7*2</t>
  </si>
  <si>
    <t>"základové prahy" ((15,6+6,4)*2+6,4)*0,6*1,2</t>
  </si>
  <si>
    <t>D.1 Dílny - Technická zpráva</t>
  </si>
  <si>
    <t>D.2 Dílny - Půdorys 1.NP</t>
  </si>
  <si>
    <t>"patky" 0,8*0,8*1,2*6*2</t>
  </si>
  <si>
    <t>"základové prahy" ((12,7+7,4)*2+7,4)*0,6*1,2</t>
  </si>
  <si>
    <t>Součet</t>
  </si>
  <si>
    <t>961055111</t>
  </si>
  <si>
    <t>Bourání základů z betonu železového</t>
  </si>
  <si>
    <t>1330834621</t>
  </si>
  <si>
    <t>https://podminky.urs.cz/item/CS_URS_2025_01/961055111</t>
  </si>
  <si>
    <t>"základová deska" 431,5*0,25</t>
  </si>
  <si>
    <t>"základová deska" 21,2*8*0,2</t>
  </si>
  <si>
    <t>"základová deska" 140*0,2</t>
  </si>
  <si>
    <t>966072121</t>
  </si>
  <si>
    <t>Demontáž opláštění stěn ocelové konstrukce z tvarovaných ocelových plechů, výšky budovy do 6 m</t>
  </si>
  <si>
    <t>m2</t>
  </si>
  <si>
    <t>787251888</t>
  </si>
  <si>
    <t>https://podminky.urs.cz/item/CS_URS_2025_01/966072121</t>
  </si>
  <si>
    <t>D.3 Garáže - Pohledy</t>
  </si>
  <si>
    <t>170,82+23,76</t>
  </si>
  <si>
    <t>966073121</t>
  </si>
  <si>
    <t>Demontáž krytiny střech ocelových konstrukcí z tvarovaných ocelových plechů, výšky budovy do 6 m</t>
  </si>
  <si>
    <t>139248175</t>
  </si>
  <si>
    <t>https://podminky.urs.cz/item/CS_URS_2025_01/966073121</t>
  </si>
  <si>
    <t>D.2 Dílny - půdorys 1.NP</t>
  </si>
  <si>
    <t>175,57</t>
  </si>
  <si>
    <t>209,52</t>
  </si>
  <si>
    <t>5</t>
  </si>
  <si>
    <t>968072558</t>
  </si>
  <si>
    <t>Vybourání kovových rámů oken s křídly, dveřních zárubní, vrat, stěn, ostění nebo obkladů vrat, mimo posuvných a skládacích, plochy do 5 m2</t>
  </si>
  <si>
    <t>-1677182586</t>
  </si>
  <si>
    <t>https://podminky.urs.cz/item/CS_URS_2025_01/968072558</t>
  </si>
  <si>
    <t>3,5*3*5</t>
  </si>
  <si>
    <t>6</t>
  </si>
  <si>
    <t>981011411</t>
  </si>
  <si>
    <t>Demolice budov postupným rozebíráním z cihel, kamene, tvárnic na maltu cementovou nebo z betonu prostého s podílem konstrukcí do 10 %</t>
  </si>
  <si>
    <t>1484502332</t>
  </si>
  <si>
    <t>https://podminky.urs.cz/item/CS_URS_2025_01/981011411</t>
  </si>
  <si>
    <t>P</t>
  </si>
  <si>
    <t>Poznámka k položce:_x000d_
firma provádějící bourací práce vypracuje vlastní postup bouracích prací,_x000d_
dle svého technologického vybavení za splnění všech platných bezpečnostních předpisů a_x000d_
pravidel. Předpokládá se však tento postup demoličních prací:_x000d_
1. Nejprve bude prověřeno, že odpojení od energií je provedeno správně a budou_x000d_
vytyčeny sítě kolem objektu._x000d_
2. Bude proveden průzkum stavby dodavatelem bouracích prací - zda popsané_x000d_
materiály v dokumentaci odpovídají skutečnosti._x000d_
3. Bude provedeno zajištění stavby oplocením pro zajištění bezpečného provádění_x000d_
demolice._x000d_
4. Budou demontovány zbytky vnitřního vybavení_x000d_
5. Bude odstraněn azbest (materiály obsahující azbest) v případě výskytu odbornou_x000d_
firmou._x000d_
6. Odstranění podlahových krytin, dveří, oken._x000d_
7. Bude provedena demontáž skladby střechy. Vláknité izolace budou likvidovány_x000d_
předepsaným způsobem. Nutno dbát na to, aby nedocházelo k rozfoukávání lehkých částic_x000d_
do okolních prostorů. Kovové části oplechování budou odevzdány do sběrny._x000d_
8. Rozebrání střechy bude prováděno ručně._x000d_
9. Stropy budou postupně ručně rozebírány. Rovněž tak stěny a podlahy. Přesný postup_x000d_
stanoví prováděcí firma podle dostupné mechanizace. V případě potřeby nutno kropit proti_x000d_
prašnosti._x000d_
Před provedením odstranění nosných prvků musí být objekt vyklizen, musí být odstraněny_x000d_
veškeré vnitřní rozvody médií, odstraněny výplně otvorů, okna a dveře!</t>
  </si>
  <si>
    <t>669,93</t>
  </si>
  <si>
    <t>7</t>
  </si>
  <si>
    <t>981011413</t>
  </si>
  <si>
    <t>Demolice budov postupným rozebíráním z cihel, kamene, tvárnic na maltu cementovou nebo z betonu prostého s podílem konstrukcí přes 15 do 20 %</t>
  </si>
  <si>
    <t>1041302011</t>
  </si>
  <si>
    <t>https://podminky.urs.cz/item/CS_URS_2025_01/981011413</t>
  </si>
  <si>
    <t>D.1. Tělocvična - Technická zpráva</t>
  </si>
  <si>
    <t>2643,134</t>
  </si>
  <si>
    <t>997</t>
  </si>
  <si>
    <t>Doprava suti a vybouraných hmot</t>
  </si>
  <si>
    <t>8</t>
  </si>
  <si>
    <t>997006012</t>
  </si>
  <si>
    <t>Úprava stavebního odpadu třídění ruční</t>
  </si>
  <si>
    <t>t</t>
  </si>
  <si>
    <t>-772702400</t>
  </si>
  <si>
    <t>https://podminky.urs.cz/item/CS_URS_2025_01/997006012</t>
  </si>
  <si>
    <t>"demolice dílny" 107,189</t>
  </si>
  <si>
    <t>"demolice tělocvična" 977,96</t>
  </si>
  <si>
    <t>997006511</t>
  </si>
  <si>
    <t>Vodorovná doprava suti na skládku s naložením na dopravní prostředek a složením do 100 m</t>
  </si>
  <si>
    <t>-1805004134</t>
  </si>
  <si>
    <t>https://podminky.urs.cz/item/CS_URS_2025_01/997006511</t>
  </si>
  <si>
    <t>"základy z prostého betonu" 491,424</t>
  </si>
  <si>
    <t>"armované základy" 407,508</t>
  </si>
  <si>
    <t>"železo do sběru" (8,017+1,751+3,466+3,15)</t>
  </si>
  <si>
    <t>10</t>
  </si>
  <si>
    <t>997006512</t>
  </si>
  <si>
    <t>Vodorovná doprava suti na skládku s naložením na dopravní prostředek a složením přes 100 m do 1 km</t>
  </si>
  <si>
    <t>-1237517535</t>
  </si>
  <si>
    <t>https://podminky.urs.cz/item/CS_URS_2025_01/997006512</t>
  </si>
  <si>
    <t>11</t>
  </si>
  <si>
    <t>997006519</t>
  </si>
  <si>
    <t>Vodorovná doprava suti na skládku Příplatek k ceně -6512 za každý další i započatý 1 km</t>
  </si>
  <si>
    <t>-826008337</t>
  </si>
  <si>
    <t>https://podminky.urs.cz/item/CS_URS_2025_01/997006519</t>
  </si>
  <si>
    <t>"základy z prostého betonu" 491,424*5</t>
  </si>
  <si>
    <t>"armované základy" 407,508*5</t>
  </si>
  <si>
    <t>"demolice dílny" 107,189*25</t>
  </si>
  <si>
    <t>"demolice tělocvična" 977,96*25</t>
  </si>
  <si>
    <t>"železo do sběru" (8,017+1,751+3,466+3,15)*5</t>
  </si>
  <si>
    <t>997006551</t>
  </si>
  <si>
    <t>Hrubé urovnání suti na skládce bez zhutnění</t>
  </si>
  <si>
    <t>-799179719</t>
  </si>
  <si>
    <t>https://podminky.urs.cz/item/CS_URS_2025_01/997006551</t>
  </si>
  <si>
    <t>13</t>
  </si>
  <si>
    <t>997013631R</t>
  </si>
  <si>
    <t>Poplatek za uložení stavebního odpadu na skládce (skládkovné) - z demolované tělocvičny a dílen, rozdělení dle vyhlášky o odpadech</t>
  </si>
  <si>
    <t>-1597397303</t>
  </si>
  <si>
    <t>Poznámka k položce:_x000d_
Katal.č Název druhu odpadu_x000d_
17 02 03 Plasty_x000d_
17 01 01 Beton_x000d_
17 01 02 Cihly_x000d_
17 02 01 Dřevo_x000d_
17 02 02 Sklo, výplň oken_x000d_
17 03 01 Asfaltové směsi obsahující dehet_x000d_
17 04 05 Železo, ocel, plech_x000d_
17 04 11 Kabely el._x000d_
17 05 04 Zemina a kamení_x000d_
17 06 04 Izolační materiály neuvedené pod čísly 17 06 01 a 17 06 03_x000d_
17 09 04 Směsné stavební a demoliční odpady neuvedené pod čísly 17 09 01, 17 09 02 a 17 09 03_x000d_
03 01 05 Piliny, hobliny, odřezky, dřevo, dřevotřískové desky a dýhy, neuvedené pod číslem 03 01 04</t>
  </si>
  <si>
    <t>14</t>
  </si>
  <si>
    <t>997013841R</t>
  </si>
  <si>
    <t xml:space="preserve">Zisk zhotovitele za výkup železného a ocelového odpadu </t>
  </si>
  <si>
    <t>962690917</t>
  </si>
  <si>
    <t>železo do sběru</t>
  </si>
  <si>
    <t>-(8,017+1,751+3,466+3,15)</t>
  </si>
  <si>
    <t>15</t>
  </si>
  <si>
    <t>997013861R</t>
  </si>
  <si>
    <t>Poplatek za uložení stavebního odpadu na recyklační skládce (skládkovné) z prostého betonu zatříděného do Katalogu odpadů pod kódem 17 01 01</t>
  </si>
  <si>
    <t>1413231287</t>
  </si>
  <si>
    <t>16</t>
  </si>
  <si>
    <t>997013862R</t>
  </si>
  <si>
    <t>Poplatek za uložení stavebního odpadu na recyklační skládce (skládkovné) z armovaného betonu zatříděného do Katalogu odpadů pod kódem 17 01 01</t>
  </si>
  <si>
    <t>233365407</t>
  </si>
  <si>
    <t>PSV</t>
  </si>
  <si>
    <t>Práce a dodávky PSV</t>
  </si>
  <si>
    <t>767</t>
  </si>
  <si>
    <t>Konstrukce zámečnické</t>
  </si>
  <si>
    <t>17</t>
  </si>
  <si>
    <t>767996703</t>
  </si>
  <si>
    <t>Demontáž ostatních zámečnických konstrukcí řezáním o hmotnosti jednotlivých dílů přes 100 do 250 kg</t>
  </si>
  <si>
    <t>kg</t>
  </si>
  <si>
    <t>-8856085</t>
  </si>
  <si>
    <t>https://podminky.urs.cz/item/CS_URS_2025_01/767996703</t>
  </si>
  <si>
    <t>"sloupy" 0,1*7860</t>
  </si>
  <si>
    <t>"ocelové trámy" 0,21*7860</t>
  </si>
  <si>
    <t>"sloupy" 0,14*7860</t>
  </si>
  <si>
    <t>"ocelové trámy" 0,57*7860</t>
  </si>
  <si>
    <t>18</t>
  </si>
  <si>
    <t>998767201</t>
  </si>
  <si>
    <t>Přesun hmot pro zámečnické konstrukce stanovený procentní sazbou (%) z ceny vodorovná dopravní vzdálenost do 50 m základní v objektech výšky do 6 m</t>
  </si>
  <si>
    <t>%</t>
  </si>
  <si>
    <t>1604451335</t>
  </si>
  <si>
    <t>https://podminky.urs.cz/item/CS_URS_2025_01/998767201</t>
  </si>
  <si>
    <t>HZS</t>
  </si>
  <si>
    <t>Hodinové zúčtovací sazby</t>
  </si>
  <si>
    <t>19</t>
  </si>
  <si>
    <t>HZS2231</t>
  </si>
  <si>
    <t>Hodinové zúčtovací sazby profesí PSV provádění stavebních instalací elektrikář</t>
  </si>
  <si>
    <t>hod</t>
  </si>
  <si>
    <t>512</t>
  </si>
  <si>
    <t>983966321</t>
  </si>
  <si>
    <t>https://podminky.urs.cz/item/CS_URS_2025_01/HZS2231</t>
  </si>
  <si>
    <t>"odpojení tělocvičny od el. energie" 8</t>
  </si>
  <si>
    <t>"odpojení tělocvičny od el. energie" 4</t>
  </si>
  <si>
    <t>DEM_2 - Vyčištění situace od stávající drobné architektury a ploch</t>
  </si>
  <si>
    <t xml:space="preserve">    1 - Zemní práce</t>
  </si>
  <si>
    <t xml:space="preserve">    8 - Vedení trubní dálková a přípojná</t>
  </si>
  <si>
    <t xml:space="preserve">    741 - Elektroinstalace - silnoproud</t>
  </si>
  <si>
    <t>Zemní práce</t>
  </si>
  <si>
    <t>111111331</t>
  </si>
  <si>
    <t>Odstranění ruderálního porostu z plochy přes 500 m2 v rovině nebo na svahu do 1:5</t>
  </si>
  <si>
    <t>1585690414</t>
  </si>
  <si>
    <t>https://podminky.urs.cz/item/CS_URS_2025_01/111111331</t>
  </si>
  <si>
    <t>C.9 Situace kácení zeleně</t>
  </si>
  <si>
    <t>"tráva" 1587,16</t>
  </si>
  <si>
    <t>111151103</t>
  </si>
  <si>
    <t>Odstranění travin a rákosu strojně travin, při celkové ploše přes 500 m2</t>
  </si>
  <si>
    <t>2058659817</t>
  </si>
  <si>
    <t>https://podminky.urs.cz/item/CS_URS_2025_01/111151103</t>
  </si>
  <si>
    <t>C.08 Schéma demolic</t>
  </si>
  <si>
    <t>111251103</t>
  </si>
  <si>
    <t>Odstranění křovin a stromů s odstraněním kořenů strojně průměru kmene do 100 mm v rovině nebo ve svahu sklonu terénu do 1:5, při celkové ploše přes 500 m2</t>
  </si>
  <si>
    <t>-203191648</t>
  </si>
  <si>
    <t>https://podminky.urs.cz/item/CS_URS_2025_01/111251103</t>
  </si>
  <si>
    <t>"keře" 509,61</t>
  </si>
  <si>
    <t>112101101</t>
  </si>
  <si>
    <t>Odstranění stromů s odřezáním kmene a s odvětvením listnatých, průměru kmene přes 100 do 300 mm</t>
  </si>
  <si>
    <t>kus</t>
  </si>
  <si>
    <t>584850227</t>
  </si>
  <si>
    <t>https://podminky.urs.cz/item/CS_URS_2025_01/112101101</t>
  </si>
  <si>
    <t>"strom 0,13" 1+1</t>
  </si>
  <si>
    <t>"strom 0,12" 1</t>
  </si>
  <si>
    <t>"strom 0,1" 1</t>
  </si>
  <si>
    <t>"strom 0,16" 1</t>
  </si>
  <si>
    <t>"strom 0,2" 1</t>
  </si>
  <si>
    <t>"strp, 0,18" 1</t>
  </si>
  <si>
    <t>112101102</t>
  </si>
  <si>
    <t>Odstranění stromů s odřezáním kmene a s odvětvením listnatých, průměru kmene přes 300 do 500 mm</t>
  </si>
  <si>
    <t>744604095</t>
  </si>
  <si>
    <t>https://podminky.urs.cz/item/CS_URS_2025_01/112101102</t>
  </si>
  <si>
    <t>"L3 - strom 0,5" 1</t>
  </si>
  <si>
    <t>112101103</t>
  </si>
  <si>
    <t>Odstranění stromů s odřezáním kmene a s odvětvením listnatých, průměru kmene přes 500 do 700 mm</t>
  </si>
  <si>
    <t>246003267</t>
  </si>
  <si>
    <t>https://podminky.urs.cz/item/CS_URS_2025_01/112101103</t>
  </si>
  <si>
    <t>"L2 - strom 0,7" 1</t>
  </si>
  <si>
    <t>112101121</t>
  </si>
  <si>
    <t>Odstranění stromů s odřezáním kmene a s odvětvením jehličnatých bez odkornění, průměru kmene přes 100 do 300 mm</t>
  </si>
  <si>
    <t>-1964738004</t>
  </si>
  <si>
    <t>https://podminky.urs.cz/item/CS_URS_2025_01/112101121</t>
  </si>
  <si>
    <t>"J1" 3</t>
  </si>
  <si>
    <t>112151113</t>
  </si>
  <si>
    <t>Pokácení stromu směrové v celku s odřezáním kmene a s odvětvením průměru kmene přes 300 do 400 mm</t>
  </si>
  <si>
    <t>-1407434002</t>
  </si>
  <si>
    <t>https://podminky.urs.cz/item/CS_URS_2025_01/112151113</t>
  </si>
  <si>
    <t>"J3 - strom 0,35" 1</t>
  </si>
  <si>
    <t>112151114</t>
  </si>
  <si>
    <t>Pokácení stromu směrové v celku s odřezáním kmene a s odvětvením průměru kmene přes 400 do 500 mm</t>
  </si>
  <si>
    <t>-1756404972</t>
  </si>
  <si>
    <t>https://podminky.urs.cz/item/CS_URS_2025_01/112151114</t>
  </si>
  <si>
    <t>"L1 - strom 0,5" 2</t>
  </si>
  <si>
    <t>112151116</t>
  </si>
  <si>
    <t>Pokácení stromu směrové v celku s odřezáním kmene a s odvětvením průměru kmene přes 600 do 700 mm</t>
  </si>
  <si>
    <t>-1253798043</t>
  </si>
  <si>
    <t>https://podminky.urs.cz/item/CS_URS_2025_01/112151116</t>
  </si>
  <si>
    <t>"J2 - strom 0,65" 1</t>
  </si>
  <si>
    <t>112251102</t>
  </si>
  <si>
    <t>Odstranění pařezů strojně s jejich vykopáním nebo vytrháním průměru přes 300 do 500 mm</t>
  </si>
  <si>
    <t>480426543</t>
  </si>
  <si>
    <t>https://podminky.urs.cz/item/CS_URS_2025_01/112251102</t>
  </si>
  <si>
    <t>"strom 0,3" 3</t>
  </si>
  <si>
    <t>112251103</t>
  </si>
  <si>
    <t>Odstranění pařezů strojně s jejich vykopáním nebo vytrháním průměru přes 500 do 700 mm</t>
  </si>
  <si>
    <t>281198564</t>
  </si>
  <si>
    <t>https://podminky.urs.cz/item/CS_URS_2025_01/112251103</t>
  </si>
  <si>
    <t>"strom 0,5" 1</t>
  </si>
  <si>
    <t>"strom 0,35" 1</t>
  </si>
  <si>
    <t>112251104</t>
  </si>
  <si>
    <t>Odstranění pařezů strojně s jejich vykopáním nebo vytrháním průměru přes 700 do 900 mm</t>
  </si>
  <si>
    <t>-1527142711</t>
  </si>
  <si>
    <t>https://podminky.urs.cz/item/CS_URS_2025_01/112251104</t>
  </si>
  <si>
    <t>"strom 0,65" 1</t>
  </si>
  <si>
    <t>"strom 0,5" 2</t>
  </si>
  <si>
    <t>"strom 0,7" 1</t>
  </si>
  <si>
    <t>113102311R</t>
  </si>
  <si>
    <t>Odstranění antuky tl. do 50 mm (nevyužívané sportovní hřiště)</t>
  </si>
  <si>
    <t>-1792016848</t>
  </si>
  <si>
    <t>https://podminky.urs.cz/item/CS_URS_2025_01/113102311R</t>
  </si>
  <si>
    <t>"antuka" 356,45</t>
  </si>
  <si>
    <t>113106142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</si>
  <si>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</si>
  <si>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-1490493771</t>
  </si>
  <si>
    <t>https://podminky.urs.cz/item/CS_URS_2025_01/113106142</t>
  </si>
  <si>
    <t>"betonová dlažba" 151,65</t>
  </si>
  <si>
    <t>113106144</t>
  </si>
  <si>
    <t>Rozebrání dlažeb komunikací pro pěší s přemístěním hmot na skládku na vzdálenost do 3 m nebo s naložením na dopravní prostředek s ložem z kameniva nebo živice a s jakoukoliv výplní spár strojně plochy jednotlivě přes 50 m2 ze zámkové dlažby</t>
  </si>
  <si>
    <t>-246206094</t>
  </si>
  <si>
    <t>https://podminky.urs.cz/item/CS_URS_2025_01/113106144</t>
  </si>
  <si>
    <t>"zámková dlažba" 266,87</t>
  </si>
  <si>
    <t>113107151</t>
  </si>
  <si>
    <t>Odstranění podkladů nebo krytů strojně plochy jednotlivě přes 50 m2 do 200 m2 s přemístěním hmot na skládku na vzdálenost do 20 m nebo s naložením na dopravní prostředek z kameniva těženého, o tl. vrstvy do 100 mm</t>
  </si>
  <si>
    <t>1003783098</t>
  </si>
  <si>
    <t>https://podminky.urs.cz/item/CS_URS_2025_01/113107151</t>
  </si>
  <si>
    <t>"beton" 182,66</t>
  </si>
  <si>
    <t>113107162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</si>
  <si>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</si>
  <si>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222386971</t>
  </si>
  <si>
    <t>https://podminky.urs.cz/item/CS_URS_2025_01/113107162</t>
  </si>
  <si>
    <t>113107171</t>
  </si>
  <si>
    <t>Odstranění podkladů nebo krytů strojně plochy jednotlivě přes 50 m2 do 200 m2 s přemístěním hmot na skládku na vzdálenost do 20 m nebo s naložením na dopravní prostředek z betonu prostého, o tl. vrstvy přes 100 do 150 mm</t>
  </si>
  <si>
    <t>-1696589026</t>
  </si>
  <si>
    <t>https://podminky.urs.cz/item/CS_URS_2025_01/113107171</t>
  </si>
  <si>
    <t>20</t>
  </si>
  <si>
    <t>113107211</t>
  </si>
  <si>
    <t>Odstranění podkladů nebo krytů strojně plochy jednotlivě přes 200 m2 s přemístěním hmot na skládku na vzdálenost do 20 m nebo s naložením na dopravní prostředek z kameniva těženého, o tl. vrstvy do 100 mm</t>
  </si>
  <si>
    <t>-1417057721</t>
  </si>
  <si>
    <t>https://podminky.urs.cz/item/CS_URS_2025_01/113107211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</si>
  <si>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</si>
  <si>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</si>
  <si>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701881720</t>
  </si>
  <si>
    <t>https://podminky.urs.cz/item/CS_URS_2025_01/113107222</t>
  </si>
  <si>
    <t>22</t>
  </si>
  <si>
    <t>113107223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</si>
  <si>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</si>
  <si>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18598090</t>
  </si>
  <si>
    <t>https://podminky.urs.cz/item/CS_URS_2025_01/113107223</t>
  </si>
  <si>
    <t>"Vnitřní zpevněná komunikace" 164+1183+135,48</t>
  </si>
  <si>
    <t>23</t>
  </si>
  <si>
    <t>113107241</t>
  </si>
  <si>
    <t>Odstranění podkladů nebo krytů strojně plochy jednotlivě přes 200 m2 s přemístěním hmot na skládku na vzdálenost do 20 m nebo s naložením na dopravní prostředek živičných, o tl. vrstvy do 50 mm</t>
  </si>
  <si>
    <t>1826530138</t>
  </si>
  <si>
    <t>https://podminky.urs.cz/item/CS_URS_2025_01/113107241</t>
  </si>
  <si>
    <t>24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</si>
  <si>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</si>
  <si>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 mm</t>
  </si>
  <si>
    <t>-620706992</t>
  </si>
  <si>
    <t>https://podminky.urs.cz/item/CS_URS_2025_01/113107242</t>
  </si>
  <si>
    <t>25</t>
  </si>
  <si>
    <t>113107311R</t>
  </si>
  <si>
    <t>Odstranění okapového chodníku z oblázkového kameniva s přemístěním hmot na skládku na vzdálenost do 3 m nebo s naložením na dopravní prostředek, tl. vstvy do 100 mm</t>
  </si>
  <si>
    <t>-1611683847</t>
  </si>
  <si>
    <t>"okapový chodník z oblázkového kameniva" 13+5</t>
  </si>
  <si>
    <t>26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</si>
  <si>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</si>
  <si>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</si>
  <si>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</si>
  <si>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2145252154</t>
  </si>
  <si>
    <t>https://podminky.urs.cz/item/CS_URS_2025_01/113202111</t>
  </si>
  <si>
    <t>"obruba kolem hřiště a chodníku" 96</t>
  </si>
  <si>
    <t>"obruba chodníku z betonové dlažby" 72</t>
  </si>
  <si>
    <t>"obruba chodníku z litého betonu" 22,7</t>
  </si>
  <si>
    <t>"obruba okapového chodníku" 13</t>
  </si>
  <si>
    <t>27</t>
  </si>
  <si>
    <t>162201411</t>
  </si>
  <si>
    <t>Vodorovné přemístění větví, kmenů nebo pařezů s naložením, složením a dopravou do 1000 m kmenů stromů listnatých, průměru přes 100 do 300 mm</t>
  </si>
  <si>
    <t>140756035</t>
  </si>
  <si>
    <t>https://podminky.urs.cz/item/CS_URS_2025_01/162201411</t>
  </si>
  <si>
    <t>28</t>
  </si>
  <si>
    <t>162201412</t>
  </si>
  <si>
    <t>Vodorovné přemístění větví, kmenů nebo pařezů s naložením, složením a dopravou do 1000 m kmenů stromů listnatých, průměru přes 300 do 500 mm</t>
  </si>
  <si>
    <t>75059179</t>
  </si>
  <si>
    <t>https://podminky.urs.cz/item/CS_URS_2025_01/162201412</t>
  </si>
  <si>
    <t>pařez</t>
  </si>
  <si>
    <t>"strom 0,18" 1</t>
  </si>
  <si>
    <t>29</t>
  </si>
  <si>
    <t>162201413</t>
  </si>
  <si>
    <t>Vodorovné přemístění větví, kmenů nebo pařezů s naložením, složením a dopravou do 1000 m kmenů stromů listnatých, průměru přes 500 do 700 mm</t>
  </si>
  <si>
    <t>-1727998877</t>
  </si>
  <si>
    <t>https://podminky.urs.cz/item/CS_URS_2025_01/162201413</t>
  </si>
  <si>
    <t>pařezy</t>
  </si>
  <si>
    <t>30</t>
  </si>
  <si>
    <t>162201414</t>
  </si>
  <si>
    <t>Vodorovné přemístění větví, kmenů nebo pařezů s naložením, složením a dopravou do 1000 m kmenů stromů listnatých, průměru přes 700 do 900 mm</t>
  </si>
  <si>
    <t>-1400087126</t>
  </si>
  <si>
    <t>https://podminky.urs.cz/item/CS_URS_2025_01/162201414</t>
  </si>
  <si>
    <t>31</t>
  </si>
  <si>
    <t>162301501</t>
  </si>
  <si>
    <t>Vodorovné přemístění smýcených křovin do průměru kmene 100 mm na vzdálenost do 5 000 m</t>
  </si>
  <si>
    <t>1919242792</t>
  </si>
  <si>
    <t>https://podminky.urs.cz/item/CS_URS_2025_01/162301501</t>
  </si>
  <si>
    <t>32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</si>
  <si>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</si>
  <si>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</si>
  <si>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1535145131</t>
  </si>
  <si>
    <t>https://podminky.urs.cz/item/CS_URS_2025_01/162301951</t>
  </si>
  <si>
    <t>10*10 'Přepočtené koeficientem množství</t>
  </si>
  <si>
    <t>33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</si>
  <si>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</si>
  <si>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</si>
  <si>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653710022</t>
  </si>
  <si>
    <t>https://podminky.urs.cz/item/CS_URS_2025_01/162301952</t>
  </si>
  <si>
    <t>12*10 'Přepočtené koeficientem množství</t>
  </si>
  <si>
    <t>34</t>
  </si>
  <si>
    <t>162301953</t>
  </si>
  <si>
    <t>Vodorovné přemístění větví, kmenů nebo pařezů s naložením, složením a dopravou Příplatek k cenám za každých dalších i započatých 1000 m přes 1000 m kmenů stromů listnatých, o průměru přes 500 do 700 mm</t>
  </si>
  <si>
    <t>-1894531720</t>
  </si>
  <si>
    <t>https://podminky.urs.cz/item/CS_URS_2025_01/162301953</t>
  </si>
  <si>
    <t>6*14 'Přepočtené koeficientem množství</t>
  </si>
  <si>
    <t>35</t>
  </si>
  <si>
    <t>162301954</t>
  </si>
  <si>
    <t>Vodorovné přemístění větví, kmenů nebo pařezů s naložením, složením a dopravou Příplatek k cenám za každých dalších i započatých 1000 m přes 1000 m kmenů stromů listnatých, o průměru přes 700 do 900 mm</t>
  </si>
  <si>
    <t>2141684687</t>
  </si>
  <si>
    <t>https://podminky.urs.cz/item/CS_URS_2025_01/162301954</t>
  </si>
  <si>
    <t>4*14 'Přepočtené koeficientem množství</t>
  </si>
  <si>
    <t>Vedení trubní dálková a přípojná</t>
  </si>
  <si>
    <t>36</t>
  </si>
  <si>
    <t>890351851R</t>
  </si>
  <si>
    <t>Kompletní odstranění pozdemní nádrže 2,2x3x2m (pravděpodobně LAPOL) včetně likvidace odpadu</t>
  </si>
  <si>
    <t>soub</t>
  </si>
  <si>
    <t>-1370115010</t>
  </si>
  <si>
    <t>"stávající podzemní nádrž" 1</t>
  </si>
  <si>
    <t>37</t>
  </si>
  <si>
    <t>890411851</t>
  </si>
  <si>
    <t>Bourání šachet a jímek strojně velikosti obestavěného prostoru do 1,5 m3 z prefabrikovaných skruží</t>
  </si>
  <si>
    <t>-1349528363</t>
  </si>
  <si>
    <t>https://podminky.urs.cz/item/CS_URS_2025_01/890411851</t>
  </si>
  <si>
    <t>"šachta 1000/1400" 1,1*4</t>
  </si>
  <si>
    <t>"šachta 1150/1450" 1,64</t>
  </si>
  <si>
    <t>38</t>
  </si>
  <si>
    <t>891267822R</t>
  </si>
  <si>
    <t>Odstranění nadzemního hydrantu</t>
  </si>
  <si>
    <t>677057510</t>
  </si>
  <si>
    <t>"odstranění nadzemního hydrantu" 1</t>
  </si>
  <si>
    <t>39</t>
  </si>
  <si>
    <t>899101211</t>
  </si>
  <si>
    <t>Demontáž poklopů litinových a ocelových včetně rámů, hmotnosti jednotlivě do 50 kg</t>
  </si>
  <si>
    <t>1172218717</t>
  </si>
  <si>
    <t>https://podminky.urs.cz/item/CS_URS_2025_01/899101211</t>
  </si>
  <si>
    <t>"šachta 1000/1400" 4</t>
  </si>
  <si>
    <t>"šachta 1150/1450" 1</t>
  </si>
  <si>
    <t>40</t>
  </si>
  <si>
    <t>962052211</t>
  </si>
  <si>
    <t>Bourání zdiva železobetonového nadzákladového, objemu přes 1 m3</t>
  </si>
  <si>
    <t>1300845638</t>
  </si>
  <si>
    <t>https://podminky.urs.cz/item/CS_URS_2025_01/962052211</t>
  </si>
  <si>
    <t>(0,8+0,5)*0,4*24,8</t>
  </si>
  <si>
    <t>(1,2+0,5)*0,35*41,9</t>
  </si>
  <si>
    <t>0,8*0,4*20,5</t>
  </si>
  <si>
    <t>(1,2+0,5)*0,25*20,1</t>
  </si>
  <si>
    <t>(1,2+0,5)*0,33*17,2</t>
  </si>
  <si>
    <t>41</t>
  </si>
  <si>
    <t>966071721</t>
  </si>
  <si>
    <t>Bourání plotových sloupků a vzpěr ocelových trubkových nebo profilovaných výšky do 2,50 m odřezáním</t>
  </si>
  <si>
    <t>1910506947</t>
  </si>
  <si>
    <t>https://podminky.urs.cz/item/CS_URS_2025_01/966071721</t>
  </si>
  <si>
    <t>"plot z pletiva kotven do ŽB opěrné stěny" 80</t>
  </si>
  <si>
    <t>42</t>
  </si>
  <si>
    <t>966071821</t>
  </si>
  <si>
    <t>Rozebrání oplocení z pletiva drátěného se čtvercovými oky, výšky do 1,6 m</t>
  </si>
  <si>
    <t>-575708929</t>
  </si>
  <si>
    <t>https://podminky.urs.cz/item/CS_URS_2025_01/966071821</t>
  </si>
  <si>
    <t>"plot z pletiva kotven do ŽB opěrné stěny" 23,5+41,9+20,5+32</t>
  </si>
  <si>
    <t>43</t>
  </si>
  <si>
    <t>966073811</t>
  </si>
  <si>
    <t>Rozebrání vrat a vrátek k oplocení plochy jednotlivě přes 2 do 6 m2</t>
  </si>
  <si>
    <t>445164003</t>
  </si>
  <si>
    <t>https://podminky.urs.cz/item/CS_URS_2025_01/966073811</t>
  </si>
  <si>
    <t>44</t>
  </si>
  <si>
    <t>966073812</t>
  </si>
  <si>
    <t>Rozebrání vrat a vrátek k oplocení plochy jednotlivě přes 6 do 10 m2</t>
  </si>
  <si>
    <t>681807414</t>
  </si>
  <si>
    <t>https://podminky.urs.cz/item/CS_URS_2025_01/966073812</t>
  </si>
  <si>
    <t>45</t>
  </si>
  <si>
    <t>986000001R</t>
  </si>
  <si>
    <t>Kompletní demontáž 3x trubkového sušáku 2,3x2 m včetně základu</t>
  </si>
  <si>
    <t>1430038549</t>
  </si>
  <si>
    <t>46</t>
  </si>
  <si>
    <t>997013509</t>
  </si>
  <si>
    <t>Odvoz suti a vybouraných hmot na skládku nebo meziskládku se složením, na vzdálenost Příplatek k ceně za každý další započatý 1 km přes 1 km</t>
  </si>
  <si>
    <t>-1383988521</t>
  </si>
  <si>
    <t>https://podminky.urs.cz/item/CS_URS_2025_01/997013509</t>
  </si>
  <si>
    <t xml:space="preserve">"kamenivo" </t>
  </si>
  <si>
    <t>"pol. 113107151" 60,176*5</t>
  </si>
  <si>
    <t>"pol. 113107162" 96,95*5</t>
  </si>
  <si>
    <t>"pol. 113107211" 48,037*5</t>
  </si>
  <si>
    <t>"pol. 113107222" 77,392*5</t>
  </si>
  <si>
    <t>"pol. 113107223" 652,291*5</t>
  </si>
  <si>
    <t>"pol. 113107311R" 3,24*5</t>
  </si>
  <si>
    <t>prostý beton</t>
  </si>
  <si>
    <t>"pol. 113106142" 38,671*5</t>
  </si>
  <si>
    <t>"pol. 113106144" 69,386*5</t>
  </si>
  <si>
    <t>"pol. 113202111" 56,519*5</t>
  </si>
  <si>
    <t>"pol. 113107171" 59,365*5</t>
  </si>
  <si>
    <t>"pol. 890351851R" 36*5</t>
  </si>
  <si>
    <t>"pol. 890411851" 11,597*5</t>
  </si>
  <si>
    <t>železobeton</t>
  </si>
  <si>
    <t>"pol. 962052211" 150,19*5</t>
  </si>
  <si>
    <t>asfalt s obsahem dehtu 30%</t>
  </si>
  <si>
    <t>"113107241" 145,283*0,3*50</t>
  </si>
  <si>
    <t>"113107242" 326,146*0,3*50</t>
  </si>
  <si>
    <t>asfalt 70%</t>
  </si>
  <si>
    <t>"113107241" 145,283*0,7*5</t>
  </si>
  <si>
    <t>"113107242" 326,146*0,7*5</t>
  </si>
  <si>
    <t>"ostatní" 13,111*25</t>
  </si>
  <si>
    <t>47</t>
  </si>
  <si>
    <t>997013511</t>
  </si>
  <si>
    <t>Odvoz suti a vybouraných hmot z meziskládky na skládku s naložením a se složením, na vzdálenost do 1 km</t>
  </si>
  <si>
    <t>1812970141</t>
  </si>
  <si>
    <t>https://podminky.urs.cz/item/CS_URS_2025_01/997013511</t>
  </si>
  <si>
    <t>"pol. 113107151" 60,176</t>
  </si>
  <si>
    <t>"pol. 113107162" 96,95</t>
  </si>
  <si>
    <t>"pol. 113107211" 48,037</t>
  </si>
  <si>
    <t>"pol. 113107222" 77,392</t>
  </si>
  <si>
    <t>"pol. 113107223" 652,291</t>
  </si>
  <si>
    <t>"pol. 113107311R" 3,24</t>
  </si>
  <si>
    <t>"pol. 113106142" 38,671</t>
  </si>
  <si>
    <t>"pol. 113106144" 69,386</t>
  </si>
  <si>
    <t>"pol. 113202111" 56,519</t>
  </si>
  <si>
    <t>"pol. 113107171" 59,365</t>
  </si>
  <si>
    <t>"pol. 890351851R" 36</t>
  </si>
  <si>
    <t>"pol. 890411851" 11,597</t>
  </si>
  <si>
    <t>"pol. 962052211" 150,19</t>
  </si>
  <si>
    <t>asfalt</t>
  </si>
  <si>
    <t>"113107241" 145,283</t>
  </si>
  <si>
    <t>"113107242" 326,146</t>
  </si>
  <si>
    <t>"ostatní" 13,111</t>
  </si>
  <si>
    <t>48</t>
  </si>
  <si>
    <t>997013631</t>
  </si>
  <si>
    <t>Poplatek za uložení stavebního odpadu na skládce (skládkovné) směsného stavebního a demoličního zatříděného do Katalogu odpadů pod kódem 17 09 04</t>
  </si>
  <si>
    <t>-1633023122</t>
  </si>
  <si>
    <t>https://podminky.urs.cz/item/CS_URS_2025_01/997013631</t>
  </si>
  <si>
    <t>49</t>
  </si>
  <si>
    <t>997013811R</t>
  </si>
  <si>
    <t>Poplatek za uložení vykácených dřevin včetně pařezů</t>
  </si>
  <si>
    <t>-2087155445</t>
  </si>
  <si>
    <t>50</t>
  </si>
  <si>
    <t>997013847</t>
  </si>
  <si>
    <t>Poplatek za uložení stavebního odpadu na skládce (skládkovné) asfaltového s obsahem dehtu zatříděného do Katalogu odpadů pod kódem 17 03 01</t>
  </si>
  <si>
    <t>-1939337119</t>
  </si>
  <si>
    <t>https://podminky.urs.cz/item/CS_URS_2025_01/997013847</t>
  </si>
  <si>
    <t>30%</t>
  </si>
  <si>
    <t>"113107241" 145,283*0,3</t>
  </si>
  <si>
    <t>"113107242" 326,146*0,3</t>
  </si>
  <si>
    <t>51</t>
  </si>
  <si>
    <t>-1030536867</t>
  </si>
  <si>
    <t>52</t>
  </si>
  <si>
    <t>1004493717</t>
  </si>
  <si>
    <t>53</t>
  </si>
  <si>
    <t>997013873R</t>
  </si>
  <si>
    <t>Poplatek za uložení stavebního odpadu na recyklační skládce (skládkovné) zeminy a kamení zatříděného do Katalogu odpadů pod kódem 17 05 04</t>
  </si>
  <si>
    <t>-186539707</t>
  </si>
  <si>
    <t>54</t>
  </si>
  <si>
    <t>997013875</t>
  </si>
  <si>
    <t>Poplatek za uložení stavebního odpadu na recyklační skládce (skládkovné) asfaltového bez obsahu dehtu zatříděného do Katalogu odpadů pod kódem 17 03 02</t>
  </si>
  <si>
    <t>-250774586</t>
  </si>
  <si>
    <t>https://podminky.urs.cz/item/CS_URS_2025_01/997013875</t>
  </si>
  <si>
    <t xml:space="preserve">70% </t>
  </si>
  <si>
    <t>"113107241" 145,283*0,7</t>
  </si>
  <si>
    <t>"113107242" 326,146*0,7</t>
  </si>
  <si>
    <t>741</t>
  </si>
  <si>
    <t>Elektroinstalace - silnoproud</t>
  </si>
  <si>
    <t>55</t>
  </si>
  <si>
    <t>741000001R</t>
  </si>
  <si>
    <t>Odstranění stávajícího vedení NN k meteostanicím</t>
  </si>
  <si>
    <t>405607132</t>
  </si>
  <si>
    <t>56</t>
  </si>
  <si>
    <t>741000002R</t>
  </si>
  <si>
    <t>Odstranění trubkového stožáru včetně kabeláže k meteostanicícm včetně betonového základu</t>
  </si>
  <si>
    <t>2092225959</t>
  </si>
  <si>
    <t>57</t>
  </si>
  <si>
    <t>741000003R</t>
  </si>
  <si>
    <t>Kompletní demontáž stožárové meteostanice včetně kabeláže a betonového základu</t>
  </si>
  <si>
    <t>1769148246</t>
  </si>
  <si>
    <t>58</t>
  </si>
  <si>
    <t>741000004R</t>
  </si>
  <si>
    <t>Kompletní demontáž dřevěné meteostanice cca 0,5x0,5x1,8 m včetně kabeláže a betonového základu</t>
  </si>
  <si>
    <t>-685357594</t>
  </si>
  <si>
    <t>59</t>
  </si>
  <si>
    <t>998741201</t>
  </si>
  <si>
    <t>Přesun hmot pro silnoproud stanovený procentní sazbou (%) z ceny vodorovná dopravní vzdálenost do 50 m základní v objektech výšky do 6 m</t>
  </si>
  <si>
    <t>-473212668</t>
  </si>
  <si>
    <t>https://podminky.urs.cz/item/CS_URS_2025_01/998741201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</si>
  <si>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</si>
  <si>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</si>
  <si>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</si>
  <si>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</si>
  <si>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</si>
  <si>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VRN1</t>
  </si>
  <si>
    <t>Průzkumné, geodetické a projektové práce</t>
  </si>
  <si>
    <t>013274000R</t>
  </si>
  <si>
    <t>Provedení pasportizace, fotodokumentace a videozáznamu přilehlých komunikací a komunikací, po kterých bude vedena stavaništní doprava dle metodiky TSK</t>
  </si>
  <si>
    <t>1024</t>
  </si>
  <si>
    <t>107435123</t>
  </si>
  <si>
    <t>013284000R</t>
  </si>
  <si>
    <t>Kamerový dohled, kamerová evidence průběhu celé výstavby</t>
  </si>
  <si>
    <t>-1405122691</t>
  </si>
  <si>
    <t>VRN3</t>
  </si>
  <si>
    <t>Zařízení staveniště</t>
  </si>
  <si>
    <t>031303000</t>
  </si>
  <si>
    <t>Náklady na zábor</t>
  </si>
  <si>
    <t>425313592</t>
  </si>
  <si>
    <t>032103009R</t>
  </si>
  <si>
    <t>Náklady na zřízení stavebních buněk a zřízení zařízení staveniště</t>
  </si>
  <si>
    <t>-1171089939</t>
  </si>
  <si>
    <t>Poznámka k položce:_x000d_
Náklady spojené se zřízením přípojek energií k objektům zařízení staveniště, vybudování případných měřících odběrných míst a zřízení, případná přírava územi pro objekty zařízení staveniště a vlastní vybudování objektů zařízení staveniště._x000d_
Náklady na vybudování a zajištění zařízení staveniště a jeho provoz, údržbu v souladu s platnými právními předpisy, včetně případného zajištění ohlášení dle stavebního zákona, ve znění pozdějších předpisů.
Dále zahrnuje zřízení stavebních přípojek (vody a energie), jejich měření, provoz, údržbu, úhradu a likvidaci, zajištění případného zimního opatření, náklady na úklid ploch a na úpravu povrchů po odstranění zařízení staveniště, na kterých bylo zařízení staveniště provozováno, do původního stavu.
Dále také dodávku, skladování, správu, zabudování a montáž veškerých dílů a materiálů a zařízení týkající se veřejné zakázky, zajištění staveniště proti přístupu nepovolaných osob, náklady na vybavení objektů zařízení staveniště a odstranění objektů zařízení staveniště včetně odvozu a náklady na vhodné zabezpečení staveniště.</t>
  </si>
  <si>
    <t>032403000R</t>
  </si>
  <si>
    <t>Zařízení staveniště - úprava příjezdů, dočasné zpevněné plochy.</t>
  </si>
  <si>
    <t>520777478</t>
  </si>
  <si>
    <t>032603000R</t>
  </si>
  <si>
    <t>Pravidelné čištění komunikací vlivem výstavby</t>
  </si>
  <si>
    <t>soubor</t>
  </si>
  <si>
    <t>-257247255</t>
  </si>
  <si>
    <t>032903000</t>
  </si>
  <si>
    <t>Náklady na provoz a údržbu vybavení staveniště</t>
  </si>
  <si>
    <t>měsíc</t>
  </si>
  <si>
    <t>-1463873996</t>
  </si>
  <si>
    <t>034103000</t>
  </si>
  <si>
    <t>Oplocení staveniště - montáž, pronájem, demontáž</t>
  </si>
  <si>
    <t>bm</t>
  </si>
  <si>
    <t>122923877</t>
  </si>
  <si>
    <t>039103000</t>
  </si>
  <si>
    <t>Rozebrání, bourání a odvoz zařízení staveniště</t>
  </si>
  <si>
    <t>1288182841</t>
  </si>
  <si>
    <t>039103009R</t>
  </si>
  <si>
    <t>Předání a převzetí staveniště</t>
  </si>
  <si>
    <t>1140570849</t>
  </si>
  <si>
    <t>Poznámka k položce:_x000d_
Náklady spojené s účasti zhotovitele na předání a převzetí staveniště</t>
  </si>
  <si>
    <t>VRN4</t>
  </si>
  <si>
    <t>Inženýrská činnost</t>
  </si>
  <si>
    <t>041414000</t>
  </si>
  <si>
    <t>Plán BOZP</t>
  </si>
  <si>
    <t>-1147307761</t>
  </si>
  <si>
    <t>041414003R</t>
  </si>
  <si>
    <t>Provozní , bezpečnostní řády</t>
  </si>
  <si>
    <t>317010625</t>
  </si>
  <si>
    <t>042903000R</t>
  </si>
  <si>
    <t>Dokumentace plánu organizace výstavby (POV) včetně plnění požadavků z ní vyplývajících a z plánu BOZP</t>
  </si>
  <si>
    <t>1737339507</t>
  </si>
  <si>
    <t>045002000R</t>
  </si>
  <si>
    <t>Koordinační a kompletační činnost náklady na zajištění oznámení zahájení stavebních prací v souladu s pravomocnými rozhodnutími a vyjádřeními například správců sítí, zajištění koordinační činnosti poddodavatelů zhotovitele, zajištění a provedení všech nezbytných opatření organizačního a stavebně technologického charakteru k řádnému provedení předmětu díla předání dokladů o dokončené stavbě, zajištění koordinace s ostatními dodavateli stavebníka a poskutnutí potřebných napojovacích bodů.</t>
  </si>
  <si>
    <t>-1411289027</t>
  </si>
  <si>
    <t>045002002R</t>
  </si>
  <si>
    <t>Činnost statika mimo autorský dozor</t>
  </si>
  <si>
    <t>hzs</t>
  </si>
  <si>
    <t>1501423770</t>
  </si>
  <si>
    <t>045002006R</t>
  </si>
  <si>
    <t xml:space="preserve">Dočasné dopravní značení související se stavbou a potřeb dokumentace DIO </t>
  </si>
  <si>
    <t>1739542350</t>
  </si>
  <si>
    <t>049303339R</t>
  </si>
  <si>
    <t xml:space="preserve">Zajištění nepřerušené likvidace dešťové a splaškové vody, dodávky elektrické energie, datové připojení stávajícího objektu SOŠ vlivem přerušení stávajících vedení (např dočasným přečerpáváním, dočasným povrchovým vedením apod.)_x000d_
</t>
  </si>
  <si>
    <t>-1862501313</t>
  </si>
  <si>
    <t>VRN9</t>
  </si>
  <si>
    <t>Ostatní náklady</t>
  </si>
  <si>
    <t>094103001R</t>
  </si>
  <si>
    <t>Evidence odpadů úpodle metodiky příslušného odboru životního prostředí</t>
  </si>
  <si>
    <t>-1261959930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</si>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</sst>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61044111" TargetMode="External" /><Relationship Id="rId2" Type="http://schemas.openxmlformats.org/officeDocument/2006/relationships/hyperlink" Target="https://podminky.urs.cz/item/CS_URS_2025_01/961055111" TargetMode="External" /><Relationship Id="rId3" Type="http://schemas.openxmlformats.org/officeDocument/2006/relationships/hyperlink" Target="https://podminky.urs.cz/item/CS_URS_2025_01/966072121" TargetMode="External" /><Relationship Id="rId4" Type="http://schemas.openxmlformats.org/officeDocument/2006/relationships/hyperlink" Target="https://podminky.urs.cz/item/CS_URS_2025_01/966073121" TargetMode="External" /><Relationship Id="rId5" Type="http://schemas.openxmlformats.org/officeDocument/2006/relationships/hyperlink" Target="https://podminky.urs.cz/item/CS_URS_2025_01/968072558" TargetMode="External" /><Relationship Id="rId6" Type="http://schemas.openxmlformats.org/officeDocument/2006/relationships/hyperlink" Target="https://podminky.urs.cz/item/CS_URS_2025_01/981011411" TargetMode="External" /><Relationship Id="rId7" Type="http://schemas.openxmlformats.org/officeDocument/2006/relationships/hyperlink" Target="https://podminky.urs.cz/item/CS_URS_2025_01/981011413" TargetMode="External" /><Relationship Id="rId8" Type="http://schemas.openxmlformats.org/officeDocument/2006/relationships/hyperlink" Target="https://podminky.urs.cz/item/CS_URS_2025_01/997006012" TargetMode="External" /><Relationship Id="rId9" Type="http://schemas.openxmlformats.org/officeDocument/2006/relationships/hyperlink" Target="https://podminky.urs.cz/item/CS_URS_2025_01/997006511" TargetMode="External" /><Relationship Id="rId10" Type="http://schemas.openxmlformats.org/officeDocument/2006/relationships/hyperlink" Target="https://podminky.urs.cz/item/CS_URS_2025_01/997006512" TargetMode="External" /><Relationship Id="rId11" Type="http://schemas.openxmlformats.org/officeDocument/2006/relationships/hyperlink" Target="https://podminky.urs.cz/item/CS_URS_2025_01/997006519" TargetMode="External" /><Relationship Id="rId12" Type="http://schemas.openxmlformats.org/officeDocument/2006/relationships/hyperlink" Target="https://podminky.urs.cz/item/CS_URS_2025_01/997006551" TargetMode="External" /><Relationship Id="rId13" Type="http://schemas.openxmlformats.org/officeDocument/2006/relationships/hyperlink" Target="https://podminky.urs.cz/item/CS_URS_2025_01/767996703" TargetMode="External" /><Relationship Id="rId14" Type="http://schemas.openxmlformats.org/officeDocument/2006/relationships/hyperlink" Target="https://podminky.urs.cz/item/CS_URS_2025_01/998767201" TargetMode="External" /><Relationship Id="rId15" Type="http://schemas.openxmlformats.org/officeDocument/2006/relationships/hyperlink" Target="https://podminky.urs.cz/item/CS_URS_2025_01/HZS2231" TargetMode="External" /><Relationship Id="rId1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111331" TargetMode="External" /><Relationship Id="rId2" Type="http://schemas.openxmlformats.org/officeDocument/2006/relationships/hyperlink" Target="https://podminky.urs.cz/item/CS_URS_2025_01/111151103" TargetMode="External" /><Relationship Id="rId3" Type="http://schemas.openxmlformats.org/officeDocument/2006/relationships/hyperlink" Target="https://podminky.urs.cz/item/CS_URS_2025_01/111251103" TargetMode="External" /><Relationship Id="rId4" Type="http://schemas.openxmlformats.org/officeDocument/2006/relationships/hyperlink" Target="https://podminky.urs.cz/item/CS_URS_2025_01/112101101" TargetMode="External" /><Relationship Id="rId5" Type="http://schemas.openxmlformats.org/officeDocument/2006/relationships/hyperlink" Target="https://podminky.urs.cz/item/CS_URS_2025_01/112101102" TargetMode="External" /><Relationship Id="rId6" Type="http://schemas.openxmlformats.org/officeDocument/2006/relationships/hyperlink" Target="https://podminky.urs.cz/item/CS_URS_2025_01/112101103" TargetMode="External" /><Relationship Id="rId7" Type="http://schemas.openxmlformats.org/officeDocument/2006/relationships/hyperlink" Target="https://podminky.urs.cz/item/CS_URS_2025_01/112101121" TargetMode="External" /><Relationship Id="rId8" Type="http://schemas.openxmlformats.org/officeDocument/2006/relationships/hyperlink" Target="https://podminky.urs.cz/item/CS_URS_2025_01/112151113" TargetMode="External" /><Relationship Id="rId9" Type="http://schemas.openxmlformats.org/officeDocument/2006/relationships/hyperlink" Target="https://podminky.urs.cz/item/CS_URS_2025_01/112151114" TargetMode="External" /><Relationship Id="rId10" Type="http://schemas.openxmlformats.org/officeDocument/2006/relationships/hyperlink" Target="https://podminky.urs.cz/item/CS_URS_2025_01/112151116" TargetMode="External" /><Relationship Id="rId11" Type="http://schemas.openxmlformats.org/officeDocument/2006/relationships/hyperlink" Target="https://podminky.urs.cz/item/CS_URS_2025_01/112251102" TargetMode="External" /><Relationship Id="rId12" Type="http://schemas.openxmlformats.org/officeDocument/2006/relationships/hyperlink" Target="https://podminky.urs.cz/item/CS_URS_2025_01/112251103" TargetMode="External" /><Relationship Id="rId13" Type="http://schemas.openxmlformats.org/officeDocument/2006/relationships/hyperlink" Target="https://podminky.urs.cz/item/CS_URS_2025_01/112251104" TargetMode="External" /><Relationship Id="rId14" Type="http://schemas.openxmlformats.org/officeDocument/2006/relationships/hyperlink" Target="https://podminky.urs.cz/item/CS_URS_2025_01/113102311R" TargetMode="External" /><Relationship Id="rId15" Type="http://schemas.openxmlformats.org/officeDocument/2006/relationships/hyperlink" Target="https://podminky.urs.cz/item/CS_URS_2025_01/113106142" TargetMode="External" /><Relationship Id="rId16" Type="http://schemas.openxmlformats.org/officeDocument/2006/relationships/hyperlink" Target="https://podminky.urs.cz/item/CS_URS_2025_01/113106144" TargetMode="External" /><Relationship Id="rId17" Type="http://schemas.openxmlformats.org/officeDocument/2006/relationships/hyperlink" Target="https://podminky.urs.cz/item/CS_URS_2025_01/113107151" TargetMode="External" /><Relationship Id="rId18" Type="http://schemas.openxmlformats.org/officeDocument/2006/relationships/hyperlink" Target="https://podminky.urs.cz/item/CS_URS_2025_01/113107162" TargetMode="External" /><Relationship Id="rId19" Type="http://schemas.openxmlformats.org/officeDocument/2006/relationships/hyperlink" Target="https://podminky.urs.cz/item/CS_URS_2025_01/113107171" TargetMode="External" /><Relationship Id="rId20" Type="http://schemas.openxmlformats.org/officeDocument/2006/relationships/hyperlink" Target="https://podminky.urs.cz/item/CS_URS_2025_01/113107211" TargetMode="External" /><Relationship Id="rId21" Type="http://schemas.openxmlformats.org/officeDocument/2006/relationships/hyperlink" Target="https://podminky.urs.cz/item/CS_URS_2025_01/113107222" TargetMode="External" /><Relationship Id="rId22" Type="http://schemas.openxmlformats.org/officeDocument/2006/relationships/hyperlink" Target="https://podminky.urs.cz/item/CS_URS_2025_01/113107223" TargetMode="External" /><Relationship Id="rId23" Type="http://schemas.openxmlformats.org/officeDocument/2006/relationships/hyperlink" Target="https://podminky.urs.cz/item/CS_URS_2025_01/113107241" TargetMode="External" /><Relationship Id="rId24" Type="http://schemas.openxmlformats.org/officeDocument/2006/relationships/hyperlink" Target="https://podminky.urs.cz/item/CS_URS_2025_01/113107242" TargetMode="External" /><Relationship Id="rId25" Type="http://schemas.openxmlformats.org/officeDocument/2006/relationships/hyperlink" Target="https://podminky.urs.cz/item/CS_URS_2025_01/113202111" TargetMode="External" /><Relationship Id="rId26" Type="http://schemas.openxmlformats.org/officeDocument/2006/relationships/hyperlink" Target="https://podminky.urs.cz/item/CS_URS_2025_01/162201411" TargetMode="External" /><Relationship Id="rId27" Type="http://schemas.openxmlformats.org/officeDocument/2006/relationships/hyperlink" Target="https://podminky.urs.cz/item/CS_URS_2025_01/162201412" TargetMode="External" /><Relationship Id="rId28" Type="http://schemas.openxmlformats.org/officeDocument/2006/relationships/hyperlink" Target="https://podminky.urs.cz/item/CS_URS_2025_01/162201413" TargetMode="External" /><Relationship Id="rId29" Type="http://schemas.openxmlformats.org/officeDocument/2006/relationships/hyperlink" Target="https://podminky.urs.cz/item/CS_URS_2025_01/162201414" TargetMode="External" /><Relationship Id="rId30" Type="http://schemas.openxmlformats.org/officeDocument/2006/relationships/hyperlink" Target="https://podminky.urs.cz/item/CS_URS_2025_01/162301501" TargetMode="External" /><Relationship Id="rId31" Type="http://schemas.openxmlformats.org/officeDocument/2006/relationships/hyperlink" Target="https://podminky.urs.cz/item/CS_URS_2025_01/162301951" TargetMode="External" /><Relationship Id="rId32" Type="http://schemas.openxmlformats.org/officeDocument/2006/relationships/hyperlink" Target="https://podminky.urs.cz/item/CS_URS_2025_01/162301952" TargetMode="External" /><Relationship Id="rId33" Type="http://schemas.openxmlformats.org/officeDocument/2006/relationships/hyperlink" Target="https://podminky.urs.cz/item/CS_URS_2025_01/162301953" TargetMode="External" /><Relationship Id="rId34" Type="http://schemas.openxmlformats.org/officeDocument/2006/relationships/hyperlink" Target="https://podminky.urs.cz/item/CS_URS_2025_01/162301954" TargetMode="External" /><Relationship Id="rId35" Type="http://schemas.openxmlformats.org/officeDocument/2006/relationships/hyperlink" Target="https://podminky.urs.cz/item/CS_URS_2025_01/890411851" TargetMode="External" /><Relationship Id="rId36" Type="http://schemas.openxmlformats.org/officeDocument/2006/relationships/hyperlink" Target="https://podminky.urs.cz/item/CS_URS_2025_01/899101211" TargetMode="External" /><Relationship Id="rId37" Type="http://schemas.openxmlformats.org/officeDocument/2006/relationships/hyperlink" Target="https://podminky.urs.cz/item/CS_URS_2025_01/962052211" TargetMode="External" /><Relationship Id="rId38" Type="http://schemas.openxmlformats.org/officeDocument/2006/relationships/hyperlink" Target="https://podminky.urs.cz/item/CS_URS_2025_01/966071721" TargetMode="External" /><Relationship Id="rId39" Type="http://schemas.openxmlformats.org/officeDocument/2006/relationships/hyperlink" Target="https://podminky.urs.cz/item/CS_URS_2025_01/966071821" TargetMode="External" /><Relationship Id="rId40" Type="http://schemas.openxmlformats.org/officeDocument/2006/relationships/hyperlink" Target="https://podminky.urs.cz/item/CS_URS_2025_01/966073811" TargetMode="External" /><Relationship Id="rId41" Type="http://schemas.openxmlformats.org/officeDocument/2006/relationships/hyperlink" Target="https://podminky.urs.cz/item/CS_URS_2025_01/966073812" TargetMode="External" /><Relationship Id="rId42" Type="http://schemas.openxmlformats.org/officeDocument/2006/relationships/hyperlink" Target="https://podminky.urs.cz/item/CS_URS_2025_01/997013509" TargetMode="External" /><Relationship Id="rId43" Type="http://schemas.openxmlformats.org/officeDocument/2006/relationships/hyperlink" Target="https://podminky.urs.cz/item/CS_URS_2025_01/997013511" TargetMode="External" /><Relationship Id="rId44" Type="http://schemas.openxmlformats.org/officeDocument/2006/relationships/hyperlink" Target="https://podminky.urs.cz/item/CS_URS_2025_01/997013631" TargetMode="External" /><Relationship Id="rId45" Type="http://schemas.openxmlformats.org/officeDocument/2006/relationships/hyperlink" Target="https://podminky.urs.cz/item/CS_URS_2025_01/997013847" TargetMode="External" /><Relationship Id="rId46" Type="http://schemas.openxmlformats.org/officeDocument/2006/relationships/hyperlink" Target="https://podminky.urs.cz/item/CS_URS_2025_01/997013875" TargetMode="External" /><Relationship Id="rId47" Type="http://schemas.openxmlformats.org/officeDocument/2006/relationships/hyperlink" Target="https://podminky.urs.cz/item/CS_URS_2025_01/998741201" TargetMode="External" /><Relationship Id="rId4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32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34</v>
      </c>
      <c r="AO17" s="25"/>
      <c r="AP17" s="25"/>
      <c r="AQ17" s="25"/>
      <c r="AR17" s="23"/>
      <c r="BE17" s="34"/>
      <c r="BS17" s="20" t="s">
        <v>35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36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37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38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39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40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41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42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43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44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45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46</v>
      </c>
      <c r="E29" s="50"/>
      <c r="F29" s="35" t="s">
        <v>47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48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49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50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51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52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53</v>
      </c>
      <c r="U35" s="57"/>
      <c r="V35" s="57"/>
      <c r="W35" s="57"/>
      <c r="X35" s="59" t="s">
        <v>54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55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20250908_2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Projektová dokumentace pro pavilon sportovní haly a odborných učeben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Benešova 508, Stříbro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25. 6. 2025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SOŠ Stříbro, Benešova 508, Stříbro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Řezanina &amp; Bartoň, s.r.o.</v>
      </c>
      <c r="AN49" s="67"/>
      <c r="AO49" s="67"/>
      <c r="AP49" s="67"/>
      <c r="AQ49" s="43"/>
      <c r="AR49" s="47"/>
      <c r="AS49" s="77" t="s">
        <v>56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36</v>
      </c>
      <c r="AJ50" s="43"/>
      <c r="AK50" s="43"/>
      <c r="AL50" s="43"/>
      <c r="AM50" s="76" t="str">
        <f>IF(E20="","",E20)</f>
        <v>BACing s.r.o.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57</v>
      </c>
      <c r="D52" s="90"/>
      <c r="E52" s="90"/>
      <c r="F52" s="90"/>
      <c r="G52" s="90"/>
      <c r="H52" s="91"/>
      <c r="I52" s="92" t="s">
        <v>58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59</v>
      </c>
      <c r="AH52" s="90"/>
      <c r="AI52" s="90"/>
      <c r="AJ52" s="90"/>
      <c r="AK52" s="90"/>
      <c r="AL52" s="90"/>
      <c r="AM52" s="90"/>
      <c r="AN52" s="92" t="s">
        <v>60</v>
      </c>
      <c r="AO52" s="90"/>
      <c r="AP52" s="90"/>
      <c r="AQ52" s="94" t="s">
        <v>61</v>
      </c>
      <c r="AR52" s="47"/>
      <c r="AS52" s="95" t="s">
        <v>62</v>
      </c>
      <c r="AT52" s="96" t="s">
        <v>63</v>
      </c>
      <c r="AU52" s="96" t="s">
        <v>64</v>
      </c>
      <c r="AV52" s="96" t="s">
        <v>65</v>
      </c>
      <c r="AW52" s="96" t="s">
        <v>66</v>
      </c>
      <c r="AX52" s="96" t="s">
        <v>67</v>
      </c>
      <c r="AY52" s="96" t="s">
        <v>68</v>
      </c>
      <c r="AZ52" s="96" t="s">
        <v>69</v>
      </c>
      <c r="BA52" s="96" t="s">
        <v>70</v>
      </c>
      <c r="BB52" s="96" t="s">
        <v>71</v>
      </c>
      <c r="BC52" s="96" t="s">
        <v>72</v>
      </c>
      <c r="BD52" s="97" t="s">
        <v>73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74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ROUND(AG55+AG58,2)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ROUND(AS55+AS58,2)</f>
        <v>0</v>
      </c>
      <c r="AT54" s="109">
        <f>ROUND(SUM(AV54:AW54),2)</f>
        <v>0</v>
      </c>
      <c r="AU54" s="110">
        <f>ROUND(AU55+AU58,5)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ROUND(AZ55+AZ58,2)</f>
        <v>0</v>
      </c>
      <c r="BA54" s="109">
        <f>ROUND(BA55+BA58,2)</f>
        <v>0</v>
      </c>
      <c r="BB54" s="109">
        <f>ROUND(BB55+BB58,2)</f>
        <v>0</v>
      </c>
      <c r="BC54" s="109">
        <f>ROUND(BC55+BC58,2)</f>
        <v>0</v>
      </c>
      <c r="BD54" s="111">
        <f>ROUND(BD55+BD58,2)</f>
        <v>0</v>
      </c>
      <c r="BE54" s="6"/>
      <c r="BS54" s="112" t="s">
        <v>75</v>
      </c>
      <c r="BT54" s="112" t="s">
        <v>76</v>
      </c>
      <c r="BU54" s="113" t="s">
        <v>77</v>
      </c>
      <c r="BV54" s="112" t="s">
        <v>78</v>
      </c>
      <c r="BW54" s="112" t="s">
        <v>5</v>
      </c>
      <c r="BX54" s="112" t="s">
        <v>79</v>
      </c>
      <c r="CL54" s="112" t="s">
        <v>19</v>
      </c>
    </row>
    <row r="55" s="7" customFormat="1" ht="16.5" customHeight="1">
      <c r="A55" s="7"/>
      <c r="B55" s="114"/>
      <c r="C55" s="115"/>
      <c r="D55" s="116" t="s">
        <v>80</v>
      </c>
      <c r="E55" s="116"/>
      <c r="F55" s="116"/>
      <c r="G55" s="116"/>
      <c r="H55" s="116"/>
      <c r="I55" s="117"/>
      <c r="J55" s="116" t="s">
        <v>81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ROUND(SUM(AG56:AG57),2)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82</v>
      </c>
      <c r="AR55" s="121"/>
      <c r="AS55" s="122">
        <f>ROUND(SUM(AS56:AS57),2)</f>
        <v>0</v>
      </c>
      <c r="AT55" s="123">
        <f>ROUND(SUM(AV55:AW55),2)</f>
        <v>0</v>
      </c>
      <c r="AU55" s="124">
        <f>ROUND(SUM(AU56:AU57),5)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ROUND(SUM(AZ56:AZ57),2)</f>
        <v>0</v>
      </c>
      <c r="BA55" s="123">
        <f>ROUND(SUM(BA56:BA57),2)</f>
        <v>0</v>
      </c>
      <c r="BB55" s="123">
        <f>ROUND(SUM(BB56:BB57),2)</f>
        <v>0</v>
      </c>
      <c r="BC55" s="123">
        <f>ROUND(SUM(BC56:BC57),2)</f>
        <v>0</v>
      </c>
      <c r="BD55" s="125">
        <f>ROUND(SUM(BD56:BD57),2)</f>
        <v>0</v>
      </c>
      <c r="BE55" s="7"/>
      <c r="BS55" s="126" t="s">
        <v>75</v>
      </c>
      <c r="BT55" s="126" t="s">
        <v>83</v>
      </c>
      <c r="BU55" s="126" t="s">
        <v>77</v>
      </c>
      <c r="BV55" s="126" t="s">
        <v>78</v>
      </c>
      <c r="BW55" s="126" t="s">
        <v>84</v>
      </c>
      <c r="BX55" s="126" t="s">
        <v>5</v>
      </c>
      <c r="CL55" s="126" t="s">
        <v>19</v>
      </c>
      <c r="CM55" s="126" t="s">
        <v>85</v>
      </c>
    </row>
    <row r="56" s="4" customFormat="1" ht="23.25" customHeight="1">
      <c r="A56" s="127" t="s">
        <v>86</v>
      </c>
      <c r="B56" s="66"/>
      <c r="C56" s="128"/>
      <c r="D56" s="128"/>
      <c r="E56" s="129" t="s">
        <v>87</v>
      </c>
      <c r="F56" s="129"/>
      <c r="G56" s="129"/>
      <c r="H56" s="129"/>
      <c r="I56" s="129"/>
      <c r="J56" s="128"/>
      <c r="K56" s="129" t="s">
        <v>88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'DEM_1 - Odstranění staveb...'!J32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89</v>
      </c>
      <c r="AR56" s="68"/>
      <c r="AS56" s="132">
        <v>0</v>
      </c>
      <c r="AT56" s="133">
        <f>ROUND(SUM(AV56:AW56),2)</f>
        <v>0</v>
      </c>
      <c r="AU56" s="134">
        <f>'DEM_1 - Odstranění staveb...'!P91</f>
        <v>0</v>
      </c>
      <c r="AV56" s="133">
        <f>'DEM_1 - Odstranění staveb...'!J35</f>
        <v>0</v>
      </c>
      <c r="AW56" s="133">
        <f>'DEM_1 - Odstranění staveb...'!J36</f>
        <v>0</v>
      </c>
      <c r="AX56" s="133">
        <f>'DEM_1 - Odstranění staveb...'!J37</f>
        <v>0</v>
      </c>
      <c r="AY56" s="133">
        <f>'DEM_1 - Odstranění staveb...'!J38</f>
        <v>0</v>
      </c>
      <c r="AZ56" s="133">
        <f>'DEM_1 - Odstranění staveb...'!F35</f>
        <v>0</v>
      </c>
      <c r="BA56" s="133">
        <f>'DEM_1 - Odstranění staveb...'!F36</f>
        <v>0</v>
      </c>
      <c r="BB56" s="133">
        <f>'DEM_1 - Odstranění staveb...'!F37</f>
        <v>0</v>
      </c>
      <c r="BC56" s="133">
        <f>'DEM_1 - Odstranění staveb...'!F38</f>
        <v>0</v>
      </c>
      <c r="BD56" s="135">
        <f>'DEM_1 - Odstranění staveb...'!F39</f>
        <v>0</v>
      </c>
      <c r="BE56" s="4"/>
      <c r="BT56" s="136" t="s">
        <v>85</v>
      </c>
      <c r="BV56" s="136" t="s">
        <v>78</v>
      </c>
      <c r="BW56" s="136" t="s">
        <v>90</v>
      </c>
      <c r="BX56" s="136" t="s">
        <v>84</v>
      </c>
      <c r="CL56" s="136" t="s">
        <v>19</v>
      </c>
    </row>
    <row r="57" s="4" customFormat="1" ht="23.25" customHeight="1">
      <c r="A57" s="127" t="s">
        <v>86</v>
      </c>
      <c r="B57" s="66"/>
      <c r="C57" s="128"/>
      <c r="D57" s="128"/>
      <c r="E57" s="129" t="s">
        <v>91</v>
      </c>
      <c r="F57" s="129"/>
      <c r="G57" s="129"/>
      <c r="H57" s="129"/>
      <c r="I57" s="129"/>
      <c r="J57" s="128"/>
      <c r="K57" s="129" t="s">
        <v>92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'DEM_2 - Vyčištění situace...'!J32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89</v>
      </c>
      <c r="AR57" s="68"/>
      <c r="AS57" s="132">
        <v>0</v>
      </c>
      <c r="AT57" s="133">
        <f>ROUND(SUM(AV57:AW57),2)</f>
        <v>0</v>
      </c>
      <c r="AU57" s="134">
        <f>'DEM_2 - Vyčištění situace...'!P92</f>
        <v>0</v>
      </c>
      <c r="AV57" s="133">
        <f>'DEM_2 - Vyčištění situace...'!J35</f>
        <v>0</v>
      </c>
      <c r="AW57" s="133">
        <f>'DEM_2 - Vyčištění situace...'!J36</f>
        <v>0</v>
      </c>
      <c r="AX57" s="133">
        <f>'DEM_2 - Vyčištění situace...'!J37</f>
        <v>0</v>
      </c>
      <c r="AY57" s="133">
        <f>'DEM_2 - Vyčištění situace...'!J38</f>
        <v>0</v>
      </c>
      <c r="AZ57" s="133">
        <f>'DEM_2 - Vyčištění situace...'!F35</f>
        <v>0</v>
      </c>
      <c r="BA57" s="133">
        <f>'DEM_2 - Vyčištění situace...'!F36</f>
        <v>0</v>
      </c>
      <c r="BB57" s="133">
        <f>'DEM_2 - Vyčištění situace...'!F37</f>
        <v>0</v>
      </c>
      <c r="BC57" s="133">
        <f>'DEM_2 - Vyčištění situace...'!F38</f>
        <v>0</v>
      </c>
      <c r="BD57" s="135">
        <f>'DEM_2 - Vyčištění situace...'!F39</f>
        <v>0</v>
      </c>
      <c r="BE57" s="4"/>
      <c r="BT57" s="136" t="s">
        <v>85</v>
      </c>
      <c r="BV57" s="136" t="s">
        <v>78</v>
      </c>
      <c r="BW57" s="136" t="s">
        <v>93</v>
      </c>
      <c r="BX57" s="136" t="s">
        <v>84</v>
      </c>
      <c r="CL57" s="136" t="s">
        <v>19</v>
      </c>
    </row>
    <row r="58" s="7" customFormat="1" ht="16.5" customHeight="1">
      <c r="A58" s="127" t="s">
        <v>86</v>
      </c>
      <c r="B58" s="114"/>
      <c r="C58" s="115"/>
      <c r="D58" s="116" t="s">
        <v>94</v>
      </c>
      <c r="E58" s="116"/>
      <c r="F58" s="116"/>
      <c r="G58" s="116"/>
      <c r="H58" s="116"/>
      <c r="I58" s="117"/>
      <c r="J58" s="116" t="s">
        <v>95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9">
        <f>'VRN - Vedlejší rozpočtové...'!J30</f>
        <v>0</v>
      </c>
      <c r="AH58" s="117"/>
      <c r="AI58" s="117"/>
      <c r="AJ58" s="117"/>
      <c r="AK58" s="117"/>
      <c r="AL58" s="117"/>
      <c r="AM58" s="117"/>
      <c r="AN58" s="119">
        <f>SUM(AG58,AT58)</f>
        <v>0</v>
      </c>
      <c r="AO58" s="117"/>
      <c r="AP58" s="117"/>
      <c r="AQ58" s="120" t="s">
        <v>82</v>
      </c>
      <c r="AR58" s="121"/>
      <c r="AS58" s="137">
        <v>0</v>
      </c>
      <c r="AT58" s="138">
        <f>ROUND(SUM(AV58:AW58),2)</f>
        <v>0</v>
      </c>
      <c r="AU58" s="139">
        <f>'VRN - Vedlejší rozpočtové...'!P84</f>
        <v>0</v>
      </c>
      <c r="AV58" s="138">
        <f>'VRN - Vedlejší rozpočtové...'!J33</f>
        <v>0</v>
      </c>
      <c r="AW58" s="138">
        <f>'VRN - Vedlejší rozpočtové...'!J34</f>
        <v>0</v>
      </c>
      <c r="AX58" s="138">
        <f>'VRN - Vedlejší rozpočtové...'!J35</f>
        <v>0</v>
      </c>
      <c r="AY58" s="138">
        <f>'VRN - Vedlejší rozpočtové...'!J36</f>
        <v>0</v>
      </c>
      <c r="AZ58" s="138">
        <f>'VRN - Vedlejší rozpočtové...'!F33</f>
        <v>0</v>
      </c>
      <c r="BA58" s="138">
        <f>'VRN - Vedlejší rozpočtové...'!F34</f>
        <v>0</v>
      </c>
      <c r="BB58" s="138">
        <f>'VRN - Vedlejší rozpočtové...'!F35</f>
        <v>0</v>
      </c>
      <c r="BC58" s="138">
        <f>'VRN - Vedlejší rozpočtové...'!F36</f>
        <v>0</v>
      </c>
      <c r="BD58" s="140">
        <f>'VRN - Vedlejší rozpočtové...'!F37</f>
        <v>0</v>
      </c>
      <c r="BE58" s="7"/>
      <c r="BT58" s="126" t="s">
        <v>83</v>
      </c>
      <c r="BV58" s="126" t="s">
        <v>78</v>
      </c>
      <c r="BW58" s="126" t="s">
        <v>96</v>
      </c>
      <c r="BX58" s="126" t="s">
        <v>5</v>
      </c>
      <c r="CL58" s="126" t="s">
        <v>19</v>
      </c>
      <c r="CM58" s="126" t="s">
        <v>85</v>
      </c>
    </row>
    <row r="59" s="2" customFormat="1" ht="30" customHeight="1">
      <c r="A59" s="41"/>
      <c r="B59" s="42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7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</row>
    <row r="60" s="2" customFormat="1" ht="6.96" customHeight="1">
      <c r="A60" s="41"/>
      <c r="B60" s="62"/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  <c r="AI60" s="63"/>
      <c r="AJ60" s="63"/>
      <c r="AK60" s="63"/>
      <c r="AL60" s="63"/>
      <c r="AM60" s="63"/>
      <c r="AN60" s="63"/>
      <c r="AO60" s="63"/>
      <c r="AP60" s="63"/>
      <c r="AQ60" s="63"/>
      <c r="AR60" s="47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</row>
  </sheetData>
  <sheetProtection sheet="1" formatColumns="0" formatRows="0" objects="1" scenarios="1" spinCount="100000" saltValue="EOG74mR3vyuRJkOIsPEFlYo6uD4q5QXplHzciIb5qOW3DFP+ly1KKKPjU2ryKOQrf8Fq2WdPM1Qwh5eX7LOfXg==" hashValue="/Jdiw1FhfVsEB98WVYwYUmsJwWpg9IfSPB0feb/7CfdoHYIqYL7c6MWink8RjmVEY9M4W/MRVV5zKcQK/ChtPg==" algorithmName="SHA-512" password="CC3D"/>
  <mergeCells count="5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DEM_1 - Odstranění staveb...'!C2" display="/"/>
    <hyperlink ref="A57" location="'DEM_2 - Vyčištění situace...'!C2" display="/"/>
    <hyperlink ref="A58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85</v>
      </c>
    </row>
    <row r="4" s="1" customFormat="1" ht="24.96" customHeight="1">
      <c r="B4" s="23"/>
      <c r="D4" s="143" t="s">
        <v>97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Projektová dokumentace pro pavilon sportovní haly a odborných učeben</v>
      </c>
      <c r="F7" s="145"/>
      <c r="G7" s="145"/>
      <c r="H7" s="145"/>
      <c r="L7" s="23"/>
    </row>
    <row r="8" s="1" customFormat="1" ht="12" customHeight="1">
      <c r="B8" s="23"/>
      <c r="D8" s="145" t="s">
        <v>98</v>
      </c>
      <c r="L8" s="23"/>
    </row>
    <row r="9" s="2" customFormat="1" ht="16.5" customHeight="1">
      <c r="A9" s="41"/>
      <c r="B9" s="47"/>
      <c r="C9" s="41"/>
      <c r="D9" s="41"/>
      <c r="E9" s="146" t="s">
        <v>99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100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101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25. 6. 2025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32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33</v>
      </c>
      <c r="F23" s="41"/>
      <c r="G23" s="41"/>
      <c r="H23" s="41"/>
      <c r="I23" s="145" t="s">
        <v>28</v>
      </c>
      <c r="J23" s="136" t="s">
        <v>34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36</v>
      </c>
      <c r="E25" s="41"/>
      <c r="F25" s="41"/>
      <c r="G25" s="41"/>
      <c r="H25" s="41"/>
      <c r="I25" s="145" t="s">
        <v>26</v>
      </c>
      <c r="J25" s="136" t="s">
        <v>37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38</v>
      </c>
      <c r="F26" s="41"/>
      <c r="G26" s="41"/>
      <c r="H26" s="41"/>
      <c r="I26" s="145" t="s">
        <v>28</v>
      </c>
      <c r="J26" s="136" t="s">
        <v>39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40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42</v>
      </c>
      <c r="E32" s="41"/>
      <c r="F32" s="41"/>
      <c r="G32" s="41"/>
      <c r="H32" s="41"/>
      <c r="I32" s="41"/>
      <c r="J32" s="156">
        <f>ROUND(J91,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44</v>
      </c>
      <c r="G34" s="41"/>
      <c r="H34" s="41"/>
      <c r="I34" s="157" t="s">
        <v>43</v>
      </c>
      <c r="J34" s="157" t="s">
        <v>45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46</v>
      </c>
      <c r="E35" s="145" t="s">
        <v>47</v>
      </c>
      <c r="F35" s="159">
        <f>ROUND((SUM(BE91:BE244)),  2)</f>
        <v>0</v>
      </c>
      <c r="G35" s="41"/>
      <c r="H35" s="41"/>
      <c r="I35" s="160">
        <v>0.20999999999999999</v>
      </c>
      <c r="J35" s="159">
        <f>ROUND(((SUM(BE91:BE244))*I35),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48</v>
      </c>
      <c r="F36" s="159">
        <f>ROUND((SUM(BF91:BF244)),  2)</f>
        <v>0</v>
      </c>
      <c r="G36" s="41"/>
      <c r="H36" s="41"/>
      <c r="I36" s="160">
        <v>0.12</v>
      </c>
      <c r="J36" s="159">
        <f>ROUND(((SUM(BF91:BF244))*I36),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49</v>
      </c>
      <c r="F37" s="159">
        <f>ROUND((SUM(BG91:BG244)),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50</v>
      </c>
      <c r="F38" s="159">
        <f>ROUND((SUM(BH91:BH244)),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51</v>
      </c>
      <c r="F39" s="159">
        <f>ROUND((SUM(BI91:BI244)),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52</v>
      </c>
      <c r="E41" s="163"/>
      <c r="F41" s="163"/>
      <c r="G41" s="164" t="s">
        <v>53</v>
      </c>
      <c r="H41" s="165" t="s">
        <v>54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102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>Projektová dokumentace pro pavilon sportovní haly a odborných učeben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98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99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100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DEM_1 - Odstranění staveb - objekty BS01, BS02 a BS03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Benešova 508, Stříbro</v>
      </c>
      <c r="G56" s="43"/>
      <c r="H56" s="43"/>
      <c r="I56" s="35" t="s">
        <v>23</v>
      </c>
      <c r="J56" s="75" t="str">
        <f>IF(J14="","",J14)</f>
        <v>25. 6. 2025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SOŠ Stříbro, Benešova 508, Stříbro</v>
      </c>
      <c r="G58" s="43"/>
      <c r="H58" s="43"/>
      <c r="I58" s="35" t="s">
        <v>31</v>
      </c>
      <c r="J58" s="39" t="str">
        <f>E23</f>
        <v>Řezanina &amp; Bartoň,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BACing s.r.o.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103</v>
      </c>
      <c r="D61" s="174"/>
      <c r="E61" s="174"/>
      <c r="F61" s="174"/>
      <c r="G61" s="174"/>
      <c r="H61" s="174"/>
      <c r="I61" s="174"/>
      <c r="J61" s="175" t="s">
        <v>104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74</v>
      </c>
      <c r="D63" s="43"/>
      <c r="E63" s="43"/>
      <c r="F63" s="43"/>
      <c r="G63" s="43"/>
      <c r="H63" s="43"/>
      <c r="I63" s="43"/>
      <c r="J63" s="105">
        <f>J91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105</v>
      </c>
    </row>
    <row r="64" s="9" customFormat="1" ht="24.96" customHeight="1">
      <c r="A64" s="9"/>
      <c r="B64" s="177"/>
      <c r="C64" s="178"/>
      <c r="D64" s="179" t="s">
        <v>106</v>
      </c>
      <c r="E64" s="180"/>
      <c r="F64" s="180"/>
      <c r="G64" s="180"/>
      <c r="H64" s="180"/>
      <c r="I64" s="180"/>
      <c r="J64" s="181">
        <f>J92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107</v>
      </c>
      <c r="E65" s="185"/>
      <c r="F65" s="185"/>
      <c r="G65" s="185"/>
      <c r="H65" s="185"/>
      <c r="I65" s="185"/>
      <c r="J65" s="186">
        <f>J93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108</v>
      </c>
      <c r="E66" s="185"/>
      <c r="F66" s="185"/>
      <c r="G66" s="185"/>
      <c r="H66" s="185"/>
      <c r="I66" s="185"/>
      <c r="J66" s="186">
        <f>J165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7"/>
      <c r="C67" s="178"/>
      <c r="D67" s="179" t="s">
        <v>109</v>
      </c>
      <c r="E67" s="180"/>
      <c r="F67" s="180"/>
      <c r="G67" s="180"/>
      <c r="H67" s="180"/>
      <c r="I67" s="180"/>
      <c r="J67" s="181">
        <f>J217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3"/>
      <c r="C68" s="128"/>
      <c r="D68" s="184" t="s">
        <v>110</v>
      </c>
      <c r="E68" s="185"/>
      <c r="F68" s="185"/>
      <c r="G68" s="185"/>
      <c r="H68" s="185"/>
      <c r="I68" s="185"/>
      <c r="J68" s="186">
        <f>J218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7"/>
      <c r="C69" s="178"/>
      <c r="D69" s="179" t="s">
        <v>111</v>
      </c>
      <c r="E69" s="180"/>
      <c r="F69" s="180"/>
      <c r="G69" s="180"/>
      <c r="H69" s="180"/>
      <c r="I69" s="180"/>
      <c r="J69" s="181">
        <f>J235</f>
        <v>0</v>
      </c>
      <c r="K69" s="178"/>
      <c r="L69" s="18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6" t="s">
        <v>112</v>
      </c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16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6.25" customHeight="1">
      <c r="A79" s="41"/>
      <c r="B79" s="42"/>
      <c r="C79" s="43"/>
      <c r="D79" s="43"/>
      <c r="E79" s="172" t="str">
        <f>E7</f>
        <v>Projektová dokumentace pro pavilon sportovní haly a odborných učeben</v>
      </c>
      <c r="F79" s="35"/>
      <c r="G79" s="35"/>
      <c r="H79" s="35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4"/>
      <c r="C80" s="35" t="s">
        <v>98</v>
      </c>
      <c r="D80" s="25"/>
      <c r="E80" s="25"/>
      <c r="F80" s="25"/>
      <c r="G80" s="25"/>
      <c r="H80" s="25"/>
      <c r="I80" s="25"/>
      <c r="J80" s="25"/>
      <c r="K80" s="25"/>
      <c r="L80" s="23"/>
    </row>
    <row r="81" s="2" customFormat="1" ht="16.5" customHeight="1">
      <c r="A81" s="41"/>
      <c r="B81" s="42"/>
      <c r="C81" s="43"/>
      <c r="D81" s="43"/>
      <c r="E81" s="172" t="s">
        <v>99</v>
      </c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100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E11</f>
        <v>DEM_1 - Odstranění staveb - objekty BS01, BS02 a BS03</v>
      </c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21</v>
      </c>
      <c r="D85" s="43"/>
      <c r="E85" s="43"/>
      <c r="F85" s="30" t="str">
        <f>F14</f>
        <v>Benešova 508, Stříbro</v>
      </c>
      <c r="G85" s="43"/>
      <c r="H85" s="43"/>
      <c r="I85" s="35" t="s">
        <v>23</v>
      </c>
      <c r="J85" s="75" t="str">
        <f>IF(J14="","",J14)</f>
        <v>25. 6. 2025</v>
      </c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25.65" customHeight="1">
      <c r="A87" s="41"/>
      <c r="B87" s="42"/>
      <c r="C87" s="35" t="s">
        <v>25</v>
      </c>
      <c r="D87" s="43"/>
      <c r="E87" s="43"/>
      <c r="F87" s="30" t="str">
        <f>E17</f>
        <v>SOŠ Stříbro, Benešova 508, Stříbro</v>
      </c>
      <c r="G87" s="43"/>
      <c r="H87" s="43"/>
      <c r="I87" s="35" t="s">
        <v>31</v>
      </c>
      <c r="J87" s="39" t="str">
        <f>E23</f>
        <v>Řezanina &amp; Bartoň, s.r.o.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29</v>
      </c>
      <c r="D88" s="43"/>
      <c r="E88" s="43"/>
      <c r="F88" s="30" t="str">
        <f>IF(E20="","",E20)</f>
        <v>Vyplň údaj</v>
      </c>
      <c r="G88" s="43"/>
      <c r="H88" s="43"/>
      <c r="I88" s="35" t="s">
        <v>36</v>
      </c>
      <c r="J88" s="39" t="str">
        <f>E26</f>
        <v>BACing s.r.o.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1" customFormat="1" ht="29.28" customHeight="1">
      <c r="A90" s="188"/>
      <c r="B90" s="189"/>
      <c r="C90" s="190" t="s">
        <v>113</v>
      </c>
      <c r="D90" s="191" t="s">
        <v>61</v>
      </c>
      <c r="E90" s="191" t="s">
        <v>57</v>
      </c>
      <c r="F90" s="191" t="s">
        <v>58</v>
      </c>
      <c r="G90" s="191" t="s">
        <v>114</v>
      </c>
      <c r="H90" s="191" t="s">
        <v>115</v>
      </c>
      <c r="I90" s="191" t="s">
        <v>116</v>
      </c>
      <c r="J90" s="191" t="s">
        <v>104</v>
      </c>
      <c r="K90" s="192" t="s">
        <v>117</v>
      </c>
      <c r="L90" s="193"/>
      <c r="M90" s="95" t="s">
        <v>19</v>
      </c>
      <c r="N90" s="96" t="s">
        <v>46</v>
      </c>
      <c r="O90" s="96" t="s">
        <v>118</v>
      </c>
      <c r="P90" s="96" t="s">
        <v>119</v>
      </c>
      <c r="Q90" s="96" t="s">
        <v>120</v>
      </c>
      <c r="R90" s="96" t="s">
        <v>121</v>
      </c>
      <c r="S90" s="96" t="s">
        <v>122</v>
      </c>
      <c r="T90" s="97" t="s">
        <v>123</v>
      </c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1"/>
      <c r="B91" s="42"/>
      <c r="C91" s="102" t="s">
        <v>124</v>
      </c>
      <c r="D91" s="43"/>
      <c r="E91" s="43"/>
      <c r="F91" s="43"/>
      <c r="G91" s="43"/>
      <c r="H91" s="43"/>
      <c r="I91" s="43"/>
      <c r="J91" s="194">
        <f>BK91</f>
        <v>0</v>
      </c>
      <c r="K91" s="43"/>
      <c r="L91" s="47"/>
      <c r="M91" s="98"/>
      <c r="N91" s="195"/>
      <c r="O91" s="99"/>
      <c r="P91" s="196">
        <f>P92+P217+P235</f>
        <v>0</v>
      </c>
      <c r="Q91" s="99"/>
      <c r="R91" s="196">
        <f>R92+R217+R235</f>
        <v>0</v>
      </c>
      <c r="S91" s="99"/>
      <c r="T91" s="197">
        <f>T92+T217+T235</f>
        <v>2000.4646099999998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75</v>
      </c>
      <c r="AU91" s="20" t="s">
        <v>105</v>
      </c>
      <c r="BK91" s="198">
        <f>BK92+BK217+BK235</f>
        <v>0</v>
      </c>
    </row>
    <row r="92" s="12" customFormat="1" ht="25.92" customHeight="1">
      <c r="A92" s="12"/>
      <c r="B92" s="199"/>
      <c r="C92" s="200"/>
      <c r="D92" s="201" t="s">
        <v>75</v>
      </c>
      <c r="E92" s="202" t="s">
        <v>125</v>
      </c>
      <c r="F92" s="202" t="s">
        <v>126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P93+P165</f>
        <v>0</v>
      </c>
      <c r="Q92" s="207"/>
      <c r="R92" s="208">
        <f>R93+R165</f>
        <v>0</v>
      </c>
      <c r="S92" s="207"/>
      <c r="T92" s="209">
        <f>T93+T165</f>
        <v>1992.4474099999998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83</v>
      </c>
      <c r="AT92" s="211" t="s">
        <v>75</v>
      </c>
      <c r="AU92" s="211" t="s">
        <v>76</v>
      </c>
      <c r="AY92" s="210" t="s">
        <v>127</v>
      </c>
      <c r="BK92" s="212">
        <f>BK93+BK165</f>
        <v>0</v>
      </c>
    </row>
    <row r="93" s="12" customFormat="1" ht="22.8" customHeight="1">
      <c r="A93" s="12"/>
      <c r="B93" s="199"/>
      <c r="C93" s="200"/>
      <c r="D93" s="201" t="s">
        <v>75</v>
      </c>
      <c r="E93" s="213" t="s">
        <v>128</v>
      </c>
      <c r="F93" s="213" t="s">
        <v>129</v>
      </c>
      <c r="G93" s="200"/>
      <c r="H93" s="200"/>
      <c r="I93" s="203"/>
      <c r="J93" s="214">
        <f>BK93</f>
        <v>0</v>
      </c>
      <c r="K93" s="200"/>
      <c r="L93" s="205"/>
      <c r="M93" s="206"/>
      <c r="N93" s="207"/>
      <c r="O93" s="207"/>
      <c r="P93" s="208">
        <f>SUM(P94:P164)</f>
        <v>0</v>
      </c>
      <c r="Q93" s="207"/>
      <c r="R93" s="208">
        <f>SUM(R94:R164)</f>
        <v>0</v>
      </c>
      <c r="S93" s="207"/>
      <c r="T93" s="209">
        <f>SUM(T94:T164)</f>
        <v>1992.4474099999998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83</v>
      </c>
      <c r="AT93" s="211" t="s">
        <v>75</v>
      </c>
      <c r="AU93" s="211" t="s">
        <v>83</v>
      </c>
      <c r="AY93" s="210" t="s">
        <v>127</v>
      </c>
      <c r="BK93" s="212">
        <f>SUM(BK94:BK164)</f>
        <v>0</v>
      </c>
    </row>
    <row r="94" s="2" customFormat="1" ht="16.5" customHeight="1">
      <c r="A94" s="41"/>
      <c r="B94" s="42"/>
      <c r="C94" s="215" t="s">
        <v>83</v>
      </c>
      <c r="D94" s="215" t="s">
        <v>130</v>
      </c>
      <c r="E94" s="216" t="s">
        <v>131</v>
      </c>
      <c r="F94" s="217" t="s">
        <v>132</v>
      </c>
      <c r="G94" s="218" t="s">
        <v>133</v>
      </c>
      <c r="H94" s="219">
        <v>245.71199999999999</v>
      </c>
      <c r="I94" s="220"/>
      <c r="J94" s="221">
        <f>ROUND(I94*H94,2)</f>
        <v>0</v>
      </c>
      <c r="K94" s="217" t="s">
        <v>134</v>
      </c>
      <c r="L94" s="47"/>
      <c r="M94" s="222" t="s">
        <v>19</v>
      </c>
      <c r="N94" s="223" t="s">
        <v>47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2</v>
      </c>
      <c r="T94" s="225">
        <f>S94*H94</f>
        <v>491.42399999999998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135</v>
      </c>
      <c r="AT94" s="226" t="s">
        <v>130</v>
      </c>
      <c r="AU94" s="226" t="s">
        <v>85</v>
      </c>
      <c r="AY94" s="20" t="s">
        <v>127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83</v>
      </c>
      <c r="BK94" s="227">
        <f>ROUND(I94*H94,2)</f>
        <v>0</v>
      </c>
      <c r="BL94" s="20" t="s">
        <v>135</v>
      </c>
      <c r="BM94" s="226" t="s">
        <v>136</v>
      </c>
    </row>
    <row r="95" s="2" customFormat="1">
      <c r="A95" s="41"/>
      <c r="B95" s="42"/>
      <c r="C95" s="43"/>
      <c r="D95" s="228" t="s">
        <v>137</v>
      </c>
      <c r="E95" s="43"/>
      <c r="F95" s="229" t="s">
        <v>138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137</v>
      </c>
      <c r="AU95" s="20" t="s">
        <v>85</v>
      </c>
    </row>
    <row r="96" s="13" customFormat="1">
      <c r="A96" s="13"/>
      <c r="B96" s="233"/>
      <c r="C96" s="234"/>
      <c r="D96" s="235" t="s">
        <v>139</v>
      </c>
      <c r="E96" s="236" t="s">
        <v>19</v>
      </c>
      <c r="F96" s="237" t="s">
        <v>140</v>
      </c>
      <c r="G96" s="234"/>
      <c r="H96" s="236" t="s">
        <v>19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3" t="s">
        <v>139</v>
      </c>
      <c r="AU96" s="243" t="s">
        <v>85</v>
      </c>
      <c r="AV96" s="13" t="s">
        <v>83</v>
      </c>
      <c r="AW96" s="13" t="s">
        <v>35</v>
      </c>
      <c r="AX96" s="13" t="s">
        <v>76</v>
      </c>
      <c r="AY96" s="243" t="s">
        <v>127</v>
      </c>
    </row>
    <row r="97" s="13" customFormat="1">
      <c r="A97" s="13"/>
      <c r="B97" s="233"/>
      <c r="C97" s="234"/>
      <c r="D97" s="235" t="s">
        <v>139</v>
      </c>
      <c r="E97" s="236" t="s">
        <v>19</v>
      </c>
      <c r="F97" s="237" t="s">
        <v>141</v>
      </c>
      <c r="G97" s="234"/>
      <c r="H97" s="236" t="s">
        <v>19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139</v>
      </c>
      <c r="AU97" s="243" t="s">
        <v>85</v>
      </c>
      <c r="AV97" s="13" t="s">
        <v>83</v>
      </c>
      <c r="AW97" s="13" t="s">
        <v>35</v>
      </c>
      <c r="AX97" s="13" t="s">
        <v>76</v>
      </c>
      <c r="AY97" s="243" t="s">
        <v>127</v>
      </c>
    </row>
    <row r="98" s="14" customFormat="1">
      <c r="A98" s="14"/>
      <c r="B98" s="244"/>
      <c r="C98" s="245"/>
      <c r="D98" s="235" t="s">
        <v>139</v>
      </c>
      <c r="E98" s="246" t="s">
        <v>19</v>
      </c>
      <c r="F98" s="247" t="s">
        <v>142</v>
      </c>
      <c r="G98" s="245"/>
      <c r="H98" s="248">
        <v>155.184</v>
      </c>
      <c r="I98" s="249"/>
      <c r="J98" s="245"/>
      <c r="K98" s="245"/>
      <c r="L98" s="250"/>
      <c r="M98" s="251"/>
      <c r="N98" s="252"/>
      <c r="O98" s="252"/>
      <c r="P98" s="252"/>
      <c r="Q98" s="252"/>
      <c r="R98" s="252"/>
      <c r="S98" s="252"/>
      <c r="T98" s="25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4" t="s">
        <v>139</v>
      </c>
      <c r="AU98" s="254" t="s">
        <v>85</v>
      </c>
      <c r="AV98" s="14" t="s">
        <v>85</v>
      </c>
      <c r="AW98" s="14" t="s">
        <v>35</v>
      </c>
      <c r="AX98" s="14" t="s">
        <v>76</v>
      </c>
      <c r="AY98" s="254" t="s">
        <v>127</v>
      </c>
    </row>
    <row r="99" s="15" customFormat="1">
      <c r="A99" s="15"/>
      <c r="B99" s="255"/>
      <c r="C99" s="256"/>
      <c r="D99" s="235" t="s">
        <v>139</v>
      </c>
      <c r="E99" s="257" t="s">
        <v>19</v>
      </c>
      <c r="F99" s="258" t="s">
        <v>143</v>
      </c>
      <c r="G99" s="256"/>
      <c r="H99" s="259">
        <v>155.184</v>
      </c>
      <c r="I99" s="260"/>
      <c r="J99" s="256"/>
      <c r="K99" s="256"/>
      <c r="L99" s="261"/>
      <c r="M99" s="262"/>
      <c r="N99" s="263"/>
      <c r="O99" s="263"/>
      <c r="P99" s="263"/>
      <c r="Q99" s="263"/>
      <c r="R99" s="263"/>
      <c r="S99" s="263"/>
      <c r="T99" s="264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65" t="s">
        <v>139</v>
      </c>
      <c r="AU99" s="265" t="s">
        <v>85</v>
      </c>
      <c r="AV99" s="15" t="s">
        <v>144</v>
      </c>
      <c r="AW99" s="15" t="s">
        <v>35</v>
      </c>
      <c r="AX99" s="15" t="s">
        <v>76</v>
      </c>
      <c r="AY99" s="265" t="s">
        <v>127</v>
      </c>
    </row>
    <row r="100" s="13" customFormat="1">
      <c r="A100" s="13"/>
      <c r="B100" s="233"/>
      <c r="C100" s="234"/>
      <c r="D100" s="235" t="s">
        <v>139</v>
      </c>
      <c r="E100" s="236" t="s">
        <v>19</v>
      </c>
      <c r="F100" s="237" t="s">
        <v>145</v>
      </c>
      <c r="G100" s="234"/>
      <c r="H100" s="236" t="s">
        <v>19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3" t="s">
        <v>139</v>
      </c>
      <c r="AU100" s="243" t="s">
        <v>85</v>
      </c>
      <c r="AV100" s="13" t="s">
        <v>83</v>
      </c>
      <c r="AW100" s="13" t="s">
        <v>35</v>
      </c>
      <c r="AX100" s="13" t="s">
        <v>76</v>
      </c>
      <c r="AY100" s="243" t="s">
        <v>127</v>
      </c>
    </row>
    <row r="101" s="13" customFormat="1">
      <c r="A101" s="13"/>
      <c r="B101" s="233"/>
      <c r="C101" s="234"/>
      <c r="D101" s="235" t="s">
        <v>139</v>
      </c>
      <c r="E101" s="236" t="s">
        <v>19</v>
      </c>
      <c r="F101" s="237" t="s">
        <v>146</v>
      </c>
      <c r="G101" s="234"/>
      <c r="H101" s="236" t="s">
        <v>19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3" t="s">
        <v>139</v>
      </c>
      <c r="AU101" s="243" t="s">
        <v>85</v>
      </c>
      <c r="AV101" s="13" t="s">
        <v>83</v>
      </c>
      <c r="AW101" s="13" t="s">
        <v>35</v>
      </c>
      <c r="AX101" s="13" t="s">
        <v>76</v>
      </c>
      <c r="AY101" s="243" t="s">
        <v>127</v>
      </c>
    </row>
    <row r="102" s="14" customFormat="1">
      <c r="A102" s="14"/>
      <c r="B102" s="244"/>
      <c r="C102" s="245"/>
      <c r="D102" s="235" t="s">
        <v>139</v>
      </c>
      <c r="E102" s="246" t="s">
        <v>19</v>
      </c>
      <c r="F102" s="247" t="s">
        <v>147</v>
      </c>
      <c r="G102" s="245"/>
      <c r="H102" s="248">
        <v>10.752000000000001</v>
      </c>
      <c r="I102" s="249"/>
      <c r="J102" s="245"/>
      <c r="K102" s="245"/>
      <c r="L102" s="250"/>
      <c r="M102" s="251"/>
      <c r="N102" s="252"/>
      <c r="O102" s="252"/>
      <c r="P102" s="252"/>
      <c r="Q102" s="252"/>
      <c r="R102" s="252"/>
      <c r="S102" s="252"/>
      <c r="T102" s="25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4" t="s">
        <v>139</v>
      </c>
      <c r="AU102" s="254" t="s">
        <v>85</v>
      </c>
      <c r="AV102" s="14" t="s">
        <v>85</v>
      </c>
      <c r="AW102" s="14" t="s">
        <v>35</v>
      </c>
      <c r="AX102" s="14" t="s">
        <v>76</v>
      </c>
      <c r="AY102" s="254" t="s">
        <v>127</v>
      </c>
    </row>
    <row r="103" s="14" customFormat="1">
      <c r="A103" s="14"/>
      <c r="B103" s="244"/>
      <c r="C103" s="245"/>
      <c r="D103" s="235" t="s">
        <v>139</v>
      </c>
      <c r="E103" s="246" t="s">
        <v>19</v>
      </c>
      <c r="F103" s="247" t="s">
        <v>148</v>
      </c>
      <c r="G103" s="245"/>
      <c r="H103" s="248">
        <v>36.287999999999997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139</v>
      </c>
      <c r="AU103" s="254" t="s">
        <v>85</v>
      </c>
      <c r="AV103" s="14" t="s">
        <v>85</v>
      </c>
      <c r="AW103" s="14" t="s">
        <v>35</v>
      </c>
      <c r="AX103" s="14" t="s">
        <v>76</v>
      </c>
      <c r="AY103" s="254" t="s">
        <v>127</v>
      </c>
    </row>
    <row r="104" s="15" customFormat="1">
      <c r="A104" s="15"/>
      <c r="B104" s="255"/>
      <c r="C104" s="256"/>
      <c r="D104" s="235" t="s">
        <v>139</v>
      </c>
      <c r="E104" s="257" t="s">
        <v>19</v>
      </c>
      <c r="F104" s="258" t="s">
        <v>143</v>
      </c>
      <c r="G104" s="256"/>
      <c r="H104" s="259">
        <v>47.039999999999999</v>
      </c>
      <c r="I104" s="260"/>
      <c r="J104" s="256"/>
      <c r="K104" s="256"/>
      <c r="L104" s="261"/>
      <c r="M104" s="262"/>
      <c r="N104" s="263"/>
      <c r="O104" s="263"/>
      <c r="P104" s="263"/>
      <c r="Q104" s="263"/>
      <c r="R104" s="263"/>
      <c r="S104" s="263"/>
      <c r="T104" s="264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5" t="s">
        <v>139</v>
      </c>
      <c r="AU104" s="265" t="s">
        <v>85</v>
      </c>
      <c r="AV104" s="15" t="s">
        <v>144</v>
      </c>
      <c r="AW104" s="15" t="s">
        <v>35</v>
      </c>
      <c r="AX104" s="15" t="s">
        <v>76</v>
      </c>
      <c r="AY104" s="265" t="s">
        <v>127</v>
      </c>
    </row>
    <row r="105" s="13" customFormat="1">
      <c r="A105" s="13"/>
      <c r="B105" s="233"/>
      <c r="C105" s="234"/>
      <c r="D105" s="235" t="s">
        <v>139</v>
      </c>
      <c r="E105" s="236" t="s">
        <v>19</v>
      </c>
      <c r="F105" s="237" t="s">
        <v>149</v>
      </c>
      <c r="G105" s="234"/>
      <c r="H105" s="236" t="s">
        <v>19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3" t="s">
        <v>139</v>
      </c>
      <c r="AU105" s="243" t="s">
        <v>85</v>
      </c>
      <c r="AV105" s="13" t="s">
        <v>83</v>
      </c>
      <c r="AW105" s="13" t="s">
        <v>35</v>
      </c>
      <c r="AX105" s="13" t="s">
        <v>76</v>
      </c>
      <c r="AY105" s="243" t="s">
        <v>127</v>
      </c>
    </row>
    <row r="106" s="13" customFormat="1">
      <c r="A106" s="13"/>
      <c r="B106" s="233"/>
      <c r="C106" s="234"/>
      <c r="D106" s="235" t="s">
        <v>139</v>
      </c>
      <c r="E106" s="236" t="s">
        <v>19</v>
      </c>
      <c r="F106" s="237" t="s">
        <v>150</v>
      </c>
      <c r="G106" s="234"/>
      <c r="H106" s="236" t="s">
        <v>19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3" t="s">
        <v>139</v>
      </c>
      <c r="AU106" s="243" t="s">
        <v>85</v>
      </c>
      <c r="AV106" s="13" t="s">
        <v>83</v>
      </c>
      <c r="AW106" s="13" t="s">
        <v>35</v>
      </c>
      <c r="AX106" s="13" t="s">
        <v>76</v>
      </c>
      <c r="AY106" s="243" t="s">
        <v>127</v>
      </c>
    </row>
    <row r="107" s="14" customFormat="1">
      <c r="A107" s="14"/>
      <c r="B107" s="244"/>
      <c r="C107" s="245"/>
      <c r="D107" s="235" t="s">
        <v>139</v>
      </c>
      <c r="E107" s="246" t="s">
        <v>19</v>
      </c>
      <c r="F107" s="247" t="s">
        <v>151</v>
      </c>
      <c r="G107" s="245"/>
      <c r="H107" s="248">
        <v>9.2159999999999993</v>
      </c>
      <c r="I107" s="249"/>
      <c r="J107" s="245"/>
      <c r="K107" s="245"/>
      <c r="L107" s="250"/>
      <c r="M107" s="251"/>
      <c r="N107" s="252"/>
      <c r="O107" s="252"/>
      <c r="P107" s="252"/>
      <c r="Q107" s="252"/>
      <c r="R107" s="252"/>
      <c r="S107" s="252"/>
      <c r="T107" s="253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4" t="s">
        <v>139</v>
      </c>
      <c r="AU107" s="254" t="s">
        <v>85</v>
      </c>
      <c r="AV107" s="14" t="s">
        <v>85</v>
      </c>
      <c r="AW107" s="14" t="s">
        <v>35</v>
      </c>
      <c r="AX107" s="14" t="s">
        <v>76</v>
      </c>
      <c r="AY107" s="254" t="s">
        <v>127</v>
      </c>
    </row>
    <row r="108" s="14" customFormat="1">
      <c r="A108" s="14"/>
      <c r="B108" s="244"/>
      <c r="C108" s="245"/>
      <c r="D108" s="235" t="s">
        <v>139</v>
      </c>
      <c r="E108" s="246" t="s">
        <v>19</v>
      </c>
      <c r="F108" s="247" t="s">
        <v>152</v>
      </c>
      <c r="G108" s="245"/>
      <c r="H108" s="248">
        <v>34.271999999999998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139</v>
      </c>
      <c r="AU108" s="254" t="s">
        <v>85</v>
      </c>
      <c r="AV108" s="14" t="s">
        <v>85</v>
      </c>
      <c r="AW108" s="14" t="s">
        <v>35</v>
      </c>
      <c r="AX108" s="14" t="s">
        <v>76</v>
      </c>
      <c r="AY108" s="254" t="s">
        <v>127</v>
      </c>
    </row>
    <row r="109" s="15" customFormat="1">
      <c r="A109" s="15"/>
      <c r="B109" s="255"/>
      <c r="C109" s="256"/>
      <c r="D109" s="235" t="s">
        <v>139</v>
      </c>
      <c r="E109" s="257" t="s">
        <v>19</v>
      </c>
      <c r="F109" s="258" t="s">
        <v>143</v>
      </c>
      <c r="G109" s="256"/>
      <c r="H109" s="259">
        <v>43.488</v>
      </c>
      <c r="I109" s="260"/>
      <c r="J109" s="256"/>
      <c r="K109" s="256"/>
      <c r="L109" s="261"/>
      <c r="M109" s="262"/>
      <c r="N109" s="263"/>
      <c r="O109" s="263"/>
      <c r="P109" s="263"/>
      <c r="Q109" s="263"/>
      <c r="R109" s="263"/>
      <c r="S109" s="263"/>
      <c r="T109" s="264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5" t="s">
        <v>139</v>
      </c>
      <c r="AU109" s="265" t="s">
        <v>85</v>
      </c>
      <c r="AV109" s="15" t="s">
        <v>144</v>
      </c>
      <c r="AW109" s="15" t="s">
        <v>35</v>
      </c>
      <c r="AX109" s="15" t="s">
        <v>76</v>
      </c>
      <c r="AY109" s="265" t="s">
        <v>127</v>
      </c>
    </row>
    <row r="110" s="16" customFormat="1">
      <c r="A110" s="16"/>
      <c r="B110" s="266"/>
      <c r="C110" s="267"/>
      <c r="D110" s="235" t="s">
        <v>139</v>
      </c>
      <c r="E110" s="268" t="s">
        <v>19</v>
      </c>
      <c r="F110" s="269" t="s">
        <v>153</v>
      </c>
      <c r="G110" s="267"/>
      <c r="H110" s="270">
        <v>245.71199999999999</v>
      </c>
      <c r="I110" s="271"/>
      <c r="J110" s="267"/>
      <c r="K110" s="267"/>
      <c r="L110" s="272"/>
      <c r="M110" s="273"/>
      <c r="N110" s="274"/>
      <c r="O110" s="274"/>
      <c r="P110" s="274"/>
      <c r="Q110" s="274"/>
      <c r="R110" s="274"/>
      <c r="S110" s="274"/>
      <c r="T110" s="275"/>
      <c r="U110" s="1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T110" s="276" t="s">
        <v>139</v>
      </c>
      <c r="AU110" s="276" t="s">
        <v>85</v>
      </c>
      <c r="AV110" s="16" t="s">
        <v>135</v>
      </c>
      <c r="AW110" s="16" t="s">
        <v>35</v>
      </c>
      <c r="AX110" s="16" t="s">
        <v>83</v>
      </c>
      <c r="AY110" s="276" t="s">
        <v>127</v>
      </c>
    </row>
    <row r="111" s="2" customFormat="1" ht="16.5" customHeight="1">
      <c r="A111" s="41"/>
      <c r="B111" s="42"/>
      <c r="C111" s="215" t="s">
        <v>85</v>
      </c>
      <c r="D111" s="215" t="s">
        <v>130</v>
      </c>
      <c r="E111" s="216" t="s">
        <v>154</v>
      </c>
      <c r="F111" s="217" t="s">
        <v>155</v>
      </c>
      <c r="G111" s="218" t="s">
        <v>133</v>
      </c>
      <c r="H111" s="219">
        <v>169.79499999999999</v>
      </c>
      <c r="I111" s="220"/>
      <c r="J111" s="221">
        <f>ROUND(I111*H111,2)</f>
        <v>0</v>
      </c>
      <c r="K111" s="217" t="s">
        <v>134</v>
      </c>
      <c r="L111" s="47"/>
      <c r="M111" s="222" t="s">
        <v>19</v>
      </c>
      <c r="N111" s="223" t="s">
        <v>47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2.3999999999999999</v>
      </c>
      <c r="T111" s="225">
        <f>S111*H111</f>
        <v>407.50799999999998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135</v>
      </c>
      <c r="AT111" s="226" t="s">
        <v>130</v>
      </c>
      <c r="AU111" s="226" t="s">
        <v>85</v>
      </c>
      <c r="AY111" s="20" t="s">
        <v>127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83</v>
      </c>
      <c r="BK111" s="227">
        <f>ROUND(I111*H111,2)</f>
        <v>0</v>
      </c>
      <c r="BL111" s="20" t="s">
        <v>135</v>
      </c>
      <c r="BM111" s="226" t="s">
        <v>156</v>
      </c>
    </row>
    <row r="112" s="2" customFormat="1">
      <c r="A112" s="41"/>
      <c r="B112" s="42"/>
      <c r="C112" s="43"/>
      <c r="D112" s="228" t="s">
        <v>137</v>
      </c>
      <c r="E112" s="43"/>
      <c r="F112" s="229" t="s">
        <v>157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137</v>
      </c>
      <c r="AU112" s="20" t="s">
        <v>85</v>
      </c>
    </row>
    <row r="113" s="13" customFormat="1">
      <c r="A113" s="13"/>
      <c r="B113" s="233"/>
      <c r="C113" s="234"/>
      <c r="D113" s="235" t="s">
        <v>139</v>
      </c>
      <c r="E113" s="236" t="s">
        <v>19</v>
      </c>
      <c r="F113" s="237" t="s">
        <v>140</v>
      </c>
      <c r="G113" s="234"/>
      <c r="H113" s="236" t="s">
        <v>19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3" t="s">
        <v>139</v>
      </c>
      <c r="AU113" s="243" t="s">
        <v>85</v>
      </c>
      <c r="AV113" s="13" t="s">
        <v>83</v>
      </c>
      <c r="AW113" s="13" t="s">
        <v>35</v>
      </c>
      <c r="AX113" s="13" t="s">
        <v>76</v>
      </c>
      <c r="AY113" s="243" t="s">
        <v>127</v>
      </c>
    </row>
    <row r="114" s="13" customFormat="1">
      <c r="A114" s="13"/>
      <c r="B114" s="233"/>
      <c r="C114" s="234"/>
      <c r="D114" s="235" t="s">
        <v>139</v>
      </c>
      <c r="E114" s="236" t="s">
        <v>19</v>
      </c>
      <c r="F114" s="237" t="s">
        <v>141</v>
      </c>
      <c r="G114" s="234"/>
      <c r="H114" s="236" t="s">
        <v>19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3" t="s">
        <v>139</v>
      </c>
      <c r="AU114" s="243" t="s">
        <v>85</v>
      </c>
      <c r="AV114" s="13" t="s">
        <v>83</v>
      </c>
      <c r="AW114" s="13" t="s">
        <v>35</v>
      </c>
      <c r="AX114" s="13" t="s">
        <v>76</v>
      </c>
      <c r="AY114" s="243" t="s">
        <v>127</v>
      </c>
    </row>
    <row r="115" s="14" customFormat="1">
      <c r="A115" s="14"/>
      <c r="B115" s="244"/>
      <c r="C115" s="245"/>
      <c r="D115" s="235" t="s">
        <v>139</v>
      </c>
      <c r="E115" s="246" t="s">
        <v>19</v>
      </c>
      <c r="F115" s="247" t="s">
        <v>158</v>
      </c>
      <c r="G115" s="245"/>
      <c r="H115" s="248">
        <v>107.875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139</v>
      </c>
      <c r="AU115" s="254" t="s">
        <v>85</v>
      </c>
      <c r="AV115" s="14" t="s">
        <v>85</v>
      </c>
      <c r="AW115" s="14" t="s">
        <v>35</v>
      </c>
      <c r="AX115" s="14" t="s">
        <v>76</v>
      </c>
      <c r="AY115" s="254" t="s">
        <v>127</v>
      </c>
    </row>
    <row r="116" s="15" customFormat="1">
      <c r="A116" s="15"/>
      <c r="B116" s="255"/>
      <c r="C116" s="256"/>
      <c r="D116" s="235" t="s">
        <v>139</v>
      </c>
      <c r="E116" s="257" t="s">
        <v>19</v>
      </c>
      <c r="F116" s="258" t="s">
        <v>143</v>
      </c>
      <c r="G116" s="256"/>
      <c r="H116" s="259">
        <v>107.875</v>
      </c>
      <c r="I116" s="260"/>
      <c r="J116" s="256"/>
      <c r="K116" s="256"/>
      <c r="L116" s="261"/>
      <c r="M116" s="262"/>
      <c r="N116" s="263"/>
      <c r="O116" s="263"/>
      <c r="P116" s="263"/>
      <c r="Q116" s="263"/>
      <c r="R116" s="263"/>
      <c r="S116" s="263"/>
      <c r="T116" s="26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65" t="s">
        <v>139</v>
      </c>
      <c r="AU116" s="265" t="s">
        <v>85</v>
      </c>
      <c r="AV116" s="15" t="s">
        <v>144</v>
      </c>
      <c r="AW116" s="15" t="s">
        <v>35</v>
      </c>
      <c r="AX116" s="15" t="s">
        <v>76</v>
      </c>
      <c r="AY116" s="265" t="s">
        <v>127</v>
      </c>
    </row>
    <row r="117" s="13" customFormat="1">
      <c r="A117" s="13"/>
      <c r="B117" s="233"/>
      <c r="C117" s="234"/>
      <c r="D117" s="235" t="s">
        <v>139</v>
      </c>
      <c r="E117" s="236" t="s">
        <v>19</v>
      </c>
      <c r="F117" s="237" t="s">
        <v>145</v>
      </c>
      <c r="G117" s="234"/>
      <c r="H117" s="236" t="s">
        <v>19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3" t="s">
        <v>139</v>
      </c>
      <c r="AU117" s="243" t="s">
        <v>85</v>
      </c>
      <c r="AV117" s="13" t="s">
        <v>83</v>
      </c>
      <c r="AW117" s="13" t="s">
        <v>35</v>
      </c>
      <c r="AX117" s="13" t="s">
        <v>76</v>
      </c>
      <c r="AY117" s="243" t="s">
        <v>127</v>
      </c>
    </row>
    <row r="118" s="13" customFormat="1">
      <c r="A118" s="13"/>
      <c r="B118" s="233"/>
      <c r="C118" s="234"/>
      <c r="D118" s="235" t="s">
        <v>139</v>
      </c>
      <c r="E118" s="236" t="s">
        <v>19</v>
      </c>
      <c r="F118" s="237" t="s">
        <v>146</v>
      </c>
      <c r="G118" s="234"/>
      <c r="H118" s="236" t="s">
        <v>19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3" t="s">
        <v>139</v>
      </c>
      <c r="AU118" s="243" t="s">
        <v>85</v>
      </c>
      <c r="AV118" s="13" t="s">
        <v>83</v>
      </c>
      <c r="AW118" s="13" t="s">
        <v>35</v>
      </c>
      <c r="AX118" s="13" t="s">
        <v>76</v>
      </c>
      <c r="AY118" s="243" t="s">
        <v>127</v>
      </c>
    </row>
    <row r="119" s="14" customFormat="1">
      <c r="A119" s="14"/>
      <c r="B119" s="244"/>
      <c r="C119" s="245"/>
      <c r="D119" s="235" t="s">
        <v>139</v>
      </c>
      <c r="E119" s="246" t="s">
        <v>19</v>
      </c>
      <c r="F119" s="247" t="s">
        <v>159</v>
      </c>
      <c r="G119" s="245"/>
      <c r="H119" s="248">
        <v>33.920000000000002</v>
      </c>
      <c r="I119" s="249"/>
      <c r="J119" s="245"/>
      <c r="K119" s="245"/>
      <c r="L119" s="250"/>
      <c r="M119" s="251"/>
      <c r="N119" s="252"/>
      <c r="O119" s="252"/>
      <c r="P119" s="252"/>
      <c r="Q119" s="252"/>
      <c r="R119" s="252"/>
      <c r="S119" s="252"/>
      <c r="T119" s="25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4" t="s">
        <v>139</v>
      </c>
      <c r="AU119" s="254" t="s">
        <v>85</v>
      </c>
      <c r="AV119" s="14" t="s">
        <v>85</v>
      </c>
      <c r="AW119" s="14" t="s">
        <v>35</v>
      </c>
      <c r="AX119" s="14" t="s">
        <v>76</v>
      </c>
      <c r="AY119" s="254" t="s">
        <v>127</v>
      </c>
    </row>
    <row r="120" s="15" customFormat="1">
      <c r="A120" s="15"/>
      <c r="B120" s="255"/>
      <c r="C120" s="256"/>
      <c r="D120" s="235" t="s">
        <v>139</v>
      </c>
      <c r="E120" s="257" t="s">
        <v>19</v>
      </c>
      <c r="F120" s="258" t="s">
        <v>143</v>
      </c>
      <c r="G120" s="256"/>
      <c r="H120" s="259">
        <v>33.920000000000002</v>
      </c>
      <c r="I120" s="260"/>
      <c r="J120" s="256"/>
      <c r="K120" s="256"/>
      <c r="L120" s="261"/>
      <c r="M120" s="262"/>
      <c r="N120" s="263"/>
      <c r="O120" s="263"/>
      <c r="P120" s="263"/>
      <c r="Q120" s="263"/>
      <c r="R120" s="263"/>
      <c r="S120" s="263"/>
      <c r="T120" s="264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5" t="s">
        <v>139</v>
      </c>
      <c r="AU120" s="265" t="s">
        <v>85</v>
      </c>
      <c r="AV120" s="15" t="s">
        <v>144</v>
      </c>
      <c r="AW120" s="15" t="s">
        <v>35</v>
      </c>
      <c r="AX120" s="15" t="s">
        <v>76</v>
      </c>
      <c r="AY120" s="265" t="s">
        <v>127</v>
      </c>
    </row>
    <row r="121" s="13" customFormat="1">
      <c r="A121" s="13"/>
      <c r="B121" s="233"/>
      <c r="C121" s="234"/>
      <c r="D121" s="235" t="s">
        <v>139</v>
      </c>
      <c r="E121" s="236" t="s">
        <v>19</v>
      </c>
      <c r="F121" s="237" t="s">
        <v>149</v>
      </c>
      <c r="G121" s="234"/>
      <c r="H121" s="236" t="s">
        <v>19</v>
      </c>
      <c r="I121" s="238"/>
      <c r="J121" s="234"/>
      <c r="K121" s="234"/>
      <c r="L121" s="239"/>
      <c r="M121" s="240"/>
      <c r="N121" s="241"/>
      <c r="O121" s="241"/>
      <c r="P121" s="241"/>
      <c r="Q121" s="241"/>
      <c r="R121" s="241"/>
      <c r="S121" s="241"/>
      <c r="T121" s="24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3" t="s">
        <v>139</v>
      </c>
      <c r="AU121" s="243" t="s">
        <v>85</v>
      </c>
      <c r="AV121" s="13" t="s">
        <v>83</v>
      </c>
      <c r="AW121" s="13" t="s">
        <v>35</v>
      </c>
      <c r="AX121" s="13" t="s">
        <v>76</v>
      </c>
      <c r="AY121" s="243" t="s">
        <v>127</v>
      </c>
    </row>
    <row r="122" s="13" customFormat="1">
      <c r="A122" s="13"/>
      <c r="B122" s="233"/>
      <c r="C122" s="234"/>
      <c r="D122" s="235" t="s">
        <v>139</v>
      </c>
      <c r="E122" s="236" t="s">
        <v>19</v>
      </c>
      <c r="F122" s="237" t="s">
        <v>150</v>
      </c>
      <c r="G122" s="234"/>
      <c r="H122" s="236" t="s">
        <v>19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139</v>
      </c>
      <c r="AU122" s="243" t="s">
        <v>85</v>
      </c>
      <c r="AV122" s="13" t="s">
        <v>83</v>
      </c>
      <c r="AW122" s="13" t="s">
        <v>35</v>
      </c>
      <c r="AX122" s="13" t="s">
        <v>76</v>
      </c>
      <c r="AY122" s="243" t="s">
        <v>127</v>
      </c>
    </row>
    <row r="123" s="14" customFormat="1">
      <c r="A123" s="14"/>
      <c r="B123" s="244"/>
      <c r="C123" s="245"/>
      <c r="D123" s="235" t="s">
        <v>139</v>
      </c>
      <c r="E123" s="246" t="s">
        <v>19</v>
      </c>
      <c r="F123" s="247" t="s">
        <v>160</v>
      </c>
      <c r="G123" s="245"/>
      <c r="H123" s="248">
        <v>28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139</v>
      </c>
      <c r="AU123" s="254" t="s">
        <v>85</v>
      </c>
      <c r="AV123" s="14" t="s">
        <v>85</v>
      </c>
      <c r="AW123" s="14" t="s">
        <v>35</v>
      </c>
      <c r="AX123" s="14" t="s">
        <v>76</v>
      </c>
      <c r="AY123" s="254" t="s">
        <v>127</v>
      </c>
    </row>
    <row r="124" s="15" customFormat="1">
      <c r="A124" s="15"/>
      <c r="B124" s="255"/>
      <c r="C124" s="256"/>
      <c r="D124" s="235" t="s">
        <v>139</v>
      </c>
      <c r="E124" s="257" t="s">
        <v>19</v>
      </c>
      <c r="F124" s="258" t="s">
        <v>143</v>
      </c>
      <c r="G124" s="256"/>
      <c r="H124" s="259">
        <v>28</v>
      </c>
      <c r="I124" s="260"/>
      <c r="J124" s="256"/>
      <c r="K124" s="256"/>
      <c r="L124" s="261"/>
      <c r="M124" s="262"/>
      <c r="N124" s="263"/>
      <c r="O124" s="263"/>
      <c r="P124" s="263"/>
      <c r="Q124" s="263"/>
      <c r="R124" s="263"/>
      <c r="S124" s="263"/>
      <c r="T124" s="26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65" t="s">
        <v>139</v>
      </c>
      <c r="AU124" s="265" t="s">
        <v>85</v>
      </c>
      <c r="AV124" s="15" t="s">
        <v>144</v>
      </c>
      <c r="AW124" s="15" t="s">
        <v>35</v>
      </c>
      <c r="AX124" s="15" t="s">
        <v>76</v>
      </c>
      <c r="AY124" s="265" t="s">
        <v>127</v>
      </c>
    </row>
    <row r="125" s="16" customFormat="1">
      <c r="A125" s="16"/>
      <c r="B125" s="266"/>
      <c r="C125" s="267"/>
      <c r="D125" s="235" t="s">
        <v>139</v>
      </c>
      <c r="E125" s="268" t="s">
        <v>19</v>
      </c>
      <c r="F125" s="269" t="s">
        <v>153</v>
      </c>
      <c r="G125" s="267"/>
      <c r="H125" s="270">
        <v>169.79500000000002</v>
      </c>
      <c r="I125" s="271"/>
      <c r="J125" s="267"/>
      <c r="K125" s="267"/>
      <c r="L125" s="272"/>
      <c r="M125" s="273"/>
      <c r="N125" s="274"/>
      <c r="O125" s="274"/>
      <c r="P125" s="274"/>
      <c r="Q125" s="274"/>
      <c r="R125" s="274"/>
      <c r="S125" s="274"/>
      <c r="T125" s="275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T125" s="276" t="s">
        <v>139</v>
      </c>
      <c r="AU125" s="276" t="s">
        <v>85</v>
      </c>
      <c r="AV125" s="16" t="s">
        <v>135</v>
      </c>
      <c r="AW125" s="16" t="s">
        <v>35</v>
      </c>
      <c r="AX125" s="16" t="s">
        <v>83</v>
      </c>
      <c r="AY125" s="276" t="s">
        <v>127</v>
      </c>
    </row>
    <row r="126" s="2" customFormat="1" ht="33" customHeight="1">
      <c r="A126" s="41"/>
      <c r="B126" s="42"/>
      <c r="C126" s="215" t="s">
        <v>144</v>
      </c>
      <c r="D126" s="215" t="s">
        <v>130</v>
      </c>
      <c r="E126" s="216" t="s">
        <v>161</v>
      </c>
      <c r="F126" s="217" t="s">
        <v>162</v>
      </c>
      <c r="G126" s="218" t="s">
        <v>163</v>
      </c>
      <c r="H126" s="219">
        <v>194.58000000000001</v>
      </c>
      <c r="I126" s="220"/>
      <c r="J126" s="221">
        <f>ROUND(I126*H126,2)</f>
        <v>0</v>
      </c>
      <c r="K126" s="217" t="s">
        <v>134</v>
      </c>
      <c r="L126" s="47"/>
      <c r="M126" s="222" t="s">
        <v>19</v>
      </c>
      <c r="N126" s="223" t="s">
        <v>47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0.0089999999999999993</v>
      </c>
      <c r="T126" s="225">
        <f>S126*H126</f>
        <v>1.75122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135</v>
      </c>
      <c r="AT126" s="226" t="s">
        <v>130</v>
      </c>
      <c r="AU126" s="226" t="s">
        <v>85</v>
      </c>
      <c r="AY126" s="20" t="s">
        <v>127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83</v>
      </c>
      <c r="BK126" s="227">
        <f>ROUND(I126*H126,2)</f>
        <v>0</v>
      </c>
      <c r="BL126" s="20" t="s">
        <v>135</v>
      </c>
      <c r="BM126" s="226" t="s">
        <v>164</v>
      </c>
    </row>
    <row r="127" s="2" customFormat="1">
      <c r="A127" s="41"/>
      <c r="B127" s="42"/>
      <c r="C127" s="43"/>
      <c r="D127" s="228" t="s">
        <v>137</v>
      </c>
      <c r="E127" s="43"/>
      <c r="F127" s="229" t="s">
        <v>165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137</v>
      </c>
      <c r="AU127" s="20" t="s">
        <v>85</v>
      </c>
    </row>
    <row r="128" s="13" customFormat="1">
      <c r="A128" s="13"/>
      <c r="B128" s="233"/>
      <c r="C128" s="234"/>
      <c r="D128" s="235" t="s">
        <v>139</v>
      </c>
      <c r="E128" s="236" t="s">
        <v>19</v>
      </c>
      <c r="F128" s="237" t="s">
        <v>145</v>
      </c>
      <c r="G128" s="234"/>
      <c r="H128" s="236" t="s">
        <v>19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3" t="s">
        <v>139</v>
      </c>
      <c r="AU128" s="243" t="s">
        <v>85</v>
      </c>
      <c r="AV128" s="13" t="s">
        <v>83</v>
      </c>
      <c r="AW128" s="13" t="s">
        <v>35</v>
      </c>
      <c r="AX128" s="13" t="s">
        <v>76</v>
      </c>
      <c r="AY128" s="243" t="s">
        <v>127</v>
      </c>
    </row>
    <row r="129" s="13" customFormat="1">
      <c r="A129" s="13"/>
      <c r="B129" s="233"/>
      <c r="C129" s="234"/>
      <c r="D129" s="235" t="s">
        <v>139</v>
      </c>
      <c r="E129" s="236" t="s">
        <v>19</v>
      </c>
      <c r="F129" s="237" t="s">
        <v>146</v>
      </c>
      <c r="G129" s="234"/>
      <c r="H129" s="236" t="s">
        <v>19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139</v>
      </c>
      <c r="AU129" s="243" t="s">
        <v>85</v>
      </c>
      <c r="AV129" s="13" t="s">
        <v>83</v>
      </c>
      <c r="AW129" s="13" t="s">
        <v>35</v>
      </c>
      <c r="AX129" s="13" t="s">
        <v>76</v>
      </c>
      <c r="AY129" s="243" t="s">
        <v>127</v>
      </c>
    </row>
    <row r="130" s="13" customFormat="1">
      <c r="A130" s="13"/>
      <c r="B130" s="233"/>
      <c r="C130" s="234"/>
      <c r="D130" s="235" t="s">
        <v>139</v>
      </c>
      <c r="E130" s="236" t="s">
        <v>19</v>
      </c>
      <c r="F130" s="237" t="s">
        <v>166</v>
      </c>
      <c r="G130" s="234"/>
      <c r="H130" s="236" t="s">
        <v>19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3" t="s">
        <v>139</v>
      </c>
      <c r="AU130" s="243" t="s">
        <v>85</v>
      </c>
      <c r="AV130" s="13" t="s">
        <v>83</v>
      </c>
      <c r="AW130" s="13" t="s">
        <v>35</v>
      </c>
      <c r="AX130" s="13" t="s">
        <v>76</v>
      </c>
      <c r="AY130" s="243" t="s">
        <v>127</v>
      </c>
    </row>
    <row r="131" s="14" customFormat="1">
      <c r="A131" s="14"/>
      <c r="B131" s="244"/>
      <c r="C131" s="245"/>
      <c r="D131" s="235" t="s">
        <v>139</v>
      </c>
      <c r="E131" s="246" t="s">
        <v>19</v>
      </c>
      <c r="F131" s="247" t="s">
        <v>167</v>
      </c>
      <c r="G131" s="245"/>
      <c r="H131" s="248">
        <v>194.58000000000001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4" t="s">
        <v>139</v>
      </c>
      <c r="AU131" s="254" t="s">
        <v>85</v>
      </c>
      <c r="AV131" s="14" t="s">
        <v>85</v>
      </c>
      <c r="AW131" s="14" t="s">
        <v>35</v>
      </c>
      <c r="AX131" s="14" t="s">
        <v>76</v>
      </c>
      <c r="AY131" s="254" t="s">
        <v>127</v>
      </c>
    </row>
    <row r="132" s="16" customFormat="1">
      <c r="A132" s="16"/>
      <c r="B132" s="266"/>
      <c r="C132" s="267"/>
      <c r="D132" s="235" t="s">
        <v>139</v>
      </c>
      <c r="E132" s="268" t="s">
        <v>19</v>
      </c>
      <c r="F132" s="269" t="s">
        <v>153</v>
      </c>
      <c r="G132" s="267"/>
      <c r="H132" s="270">
        <v>194.58000000000001</v>
      </c>
      <c r="I132" s="271"/>
      <c r="J132" s="267"/>
      <c r="K132" s="267"/>
      <c r="L132" s="272"/>
      <c r="M132" s="273"/>
      <c r="N132" s="274"/>
      <c r="O132" s="274"/>
      <c r="P132" s="274"/>
      <c r="Q132" s="274"/>
      <c r="R132" s="274"/>
      <c r="S132" s="274"/>
      <c r="T132" s="275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76" t="s">
        <v>139</v>
      </c>
      <c r="AU132" s="276" t="s">
        <v>85</v>
      </c>
      <c r="AV132" s="16" t="s">
        <v>135</v>
      </c>
      <c r="AW132" s="16" t="s">
        <v>35</v>
      </c>
      <c r="AX132" s="16" t="s">
        <v>83</v>
      </c>
      <c r="AY132" s="276" t="s">
        <v>127</v>
      </c>
    </row>
    <row r="133" s="2" customFormat="1" ht="33" customHeight="1">
      <c r="A133" s="41"/>
      <c r="B133" s="42"/>
      <c r="C133" s="215" t="s">
        <v>135</v>
      </c>
      <c r="D133" s="215" t="s">
        <v>130</v>
      </c>
      <c r="E133" s="216" t="s">
        <v>168</v>
      </c>
      <c r="F133" s="217" t="s">
        <v>169</v>
      </c>
      <c r="G133" s="218" t="s">
        <v>163</v>
      </c>
      <c r="H133" s="219">
        <v>385.08999999999998</v>
      </c>
      <c r="I133" s="220"/>
      <c r="J133" s="221">
        <f>ROUND(I133*H133,2)</f>
        <v>0</v>
      </c>
      <c r="K133" s="217" t="s">
        <v>134</v>
      </c>
      <c r="L133" s="47"/>
      <c r="M133" s="222" t="s">
        <v>19</v>
      </c>
      <c r="N133" s="223" t="s">
        <v>47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0.0089999999999999993</v>
      </c>
      <c r="T133" s="225">
        <f>S133*H133</f>
        <v>3.4658099999999994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135</v>
      </c>
      <c r="AT133" s="226" t="s">
        <v>130</v>
      </c>
      <c r="AU133" s="226" t="s">
        <v>85</v>
      </c>
      <c r="AY133" s="20" t="s">
        <v>127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83</v>
      </c>
      <c r="BK133" s="227">
        <f>ROUND(I133*H133,2)</f>
        <v>0</v>
      </c>
      <c r="BL133" s="20" t="s">
        <v>135</v>
      </c>
      <c r="BM133" s="226" t="s">
        <v>170</v>
      </c>
    </row>
    <row r="134" s="2" customFormat="1">
      <c r="A134" s="41"/>
      <c r="B134" s="42"/>
      <c r="C134" s="43"/>
      <c r="D134" s="228" t="s">
        <v>137</v>
      </c>
      <c r="E134" s="43"/>
      <c r="F134" s="229" t="s">
        <v>171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137</v>
      </c>
      <c r="AU134" s="20" t="s">
        <v>85</v>
      </c>
    </row>
    <row r="135" s="13" customFormat="1">
      <c r="A135" s="13"/>
      <c r="B135" s="233"/>
      <c r="C135" s="234"/>
      <c r="D135" s="235" t="s">
        <v>139</v>
      </c>
      <c r="E135" s="236" t="s">
        <v>19</v>
      </c>
      <c r="F135" s="237" t="s">
        <v>149</v>
      </c>
      <c r="G135" s="234"/>
      <c r="H135" s="236" t="s">
        <v>19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139</v>
      </c>
      <c r="AU135" s="243" t="s">
        <v>85</v>
      </c>
      <c r="AV135" s="13" t="s">
        <v>83</v>
      </c>
      <c r="AW135" s="13" t="s">
        <v>35</v>
      </c>
      <c r="AX135" s="13" t="s">
        <v>76</v>
      </c>
      <c r="AY135" s="243" t="s">
        <v>127</v>
      </c>
    </row>
    <row r="136" s="13" customFormat="1">
      <c r="A136" s="13"/>
      <c r="B136" s="233"/>
      <c r="C136" s="234"/>
      <c r="D136" s="235" t="s">
        <v>139</v>
      </c>
      <c r="E136" s="236" t="s">
        <v>19</v>
      </c>
      <c r="F136" s="237" t="s">
        <v>172</v>
      </c>
      <c r="G136" s="234"/>
      <c r="H136" s="236" t="s">
        <v>19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139</v>
      </c>
      <c r="AU136" s="243" t="s">
        <v>85</v>
      </c>
      <c r="AV136" s="13" t="s">
        <v>83</v>
      </c>
      <c r="AW136" s="13" t="s">
        <v>35</v>
      </c>
      <c r="AX136" s="13" t="s">
        <v>76</v>
      </c>
      <c r="AY136" s="243" t="s">
        <v>127</v>
      </c>
    </row>
    <row r="137" s="14" customFormat="1">
      <c r="A137" s="14"/>
      <c r="B137" s="244"/>
      <c r="C137" s="245"/>
      <c r="D137" s="235" t="s">
        <v>139</v>
      </c>
      <c r="E137" s="246" t="s">
        <v>19</v>
      </c>
      <c r="F137" s="247" t="s">
        <v>173</v>
      </c>
      <c r="G137" s="245"/>
      <c r="H137" s="248">
        <v>175.56999999999999</v>
      </c>
      <c r="I137" s="249"/>
      <c r="J137" s="245"/>
      <c r="K137" s="245"/>
      <c r="L137" s="250"/>
      <c r="M137" s="251"/>
      <c r="N137" s="252"/>
      <c r="O137" s="252"/>
      <c r="P137" s="252"/>
      <c r="Q137" s="252"/>
      <c r="R137" s="252"/>
      <c r="S137" s="252"/>
      <c r="T137" s="25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4" t="s">
        <v>139</v>
      </c>
      <c r="AU137" s="254" t="s">
        <v>85</v>
      </c>
      <c r="AV137" s="14" t="s">
        <v>85</v>
      </c>
      <c r="AW137" s="14" t="s">
        <v>35</v>
      </c>
      <c r="AX137" s="14" t="s">
        <v>76</v>
      </c>
      <c r="AY137" s="254" t="s">
        <v>127</v>
      </c>
    </row>
    <row r="138" s="15" customFormat="1">
      <c r="A138" s="15"/>
      <c r="B138" s="255"/>
      <c r="C138" s="256"/>
      <c r="D138" s="235" t="s">
        <v>139</v>
      </c>
      <c r="E138" s="257" t="s">
        <v>19</v>
      </c>
      <c r="F138" s="258" t="s">
        <v>143</v>
      </c>
      <c r="G138" s="256"/>
      <c r="H138" s="259">
        <v>175.56999999999999</v>
      </c>
      <c r="I138" s="260"/>
      <c r="J138" s="256"/>
      <c r="K138" s="256"/>
      <c r="L138" s="261"/>
      <c r="M138" s="262"/>
      <c r="N138" s="263"/>
      <c r="O138" s="263"/>
      <c r="P138" s="263"/>
      <c r="Q138" s="263"/>
      <c r="R138" s="263"/>
      <c r="S138" s="263"/>
      <c r="T138" s="264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5" t="s">
        <v>139</v>
      </c>
      <c r="AU138" s="265" t="s">
        <v>85</v>
      </c>
      <c r="AV138" s="15" t="s">
        <v>144</v>
      </c>
      <c r="AW138" s="15" t="s">
        <v>35</v>
      </c>
      <c r="AX138" s="15" t="s">
        <v>76</v>
      </c>
      <c r="AY138" s="265" t="s">
        <v>127</v>
      </c>
    </row>
    <row r="139" s="13" customFormat="1">
      <c r="A139" s="13"/>
      <c r="B139" s="233"/>
      <c r="C139" s="234"/>
      <c r="D139" s="235" t="s">
        <v>139</v>
      </c>
      <c r="E139" s="236" t="s">
        <v>19</v>
      </c>
      <c r="F139" s="237" t="s">
        <v>145</v>
      </c>
      <c r="G139" s="234"/>
      <c r="H139" s="236" t="s">
        <v>19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139</v>
      </c>
      <c r="AU139" s="243" t="s">
        <v>85</v>
      </c>
      <c r="AV139" s="13" t="s">
        <v>83</v>
      </c>
      <c r="AW139" s="13" t="s">
        <v>35</v>
      </c>
      <c r="AX139" s="13" t="s">
        <v>76</v>
      </c>
      <c r="AY139" s="243" t="s">
        <v>127</v>
      </c>
    </row>
    <row r="140" s="13" customFormat="1">
      <c r="A140" s="13"/>
      <c r="B140" s="233"/>
      <c r="C140" s="234"/>
      <c r="D140" s="235" t="s">
        <v>139</v>
      </c>
      <c r="E140" s="236" t="s">
        <v>19</v>
      </c>
      <c r="F140" s="237" t="s">
        <v>146</v>
      </c>
      <c r="G140" s="234"/>
      <c r="H140" s="236" t="s">
        <v>19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139</v>
      </c>
      <c r="AU140" s="243" t="s">
        <v>85</v>
      </c>
      <c r="AV140" s="13" t="s">
        <v>83</v>
      </c>
      <c r="AW140" s="13" t="s">
        <v>35</v>
      </c>
      <c r="AX140" s="13" t="s">
        <v>76</v>
      </c>
      <c r="AY140" s="243" t="s">
        <v>127</v>
      </c>
    </row>
    <row r="141" s="13" customFormat="1">
      <c r="A141" s="13"/>
      <c r="B141" s="233"/>
      <c r="C141" s="234"/>
      <c r="D141" s="235" t="s">
        <v>139</v>
      </c>
      <c r="E141" s="236" t="s">
        <v>19</v>
      </c>
      <c r="F141" s="237" t="s">
        <v>166</v>
      </c>
      <c r="G141" s="234"/>
      <c r="H141" s="236" t="s">
        <v>19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139</v>
      </c>
      <c r="AU141" s="243" t="s">
        <v>85</v>
      </c>
      <c r="AV141" s="13" t="s">
        <v>83</v>
      </c>
      <c r="AW141" s="13" t="s">
        <v>35</v>
      </c>
      <c r="AX141" s="13" t="s">
        <v>76</v>
      </c>
      <c r="AY141" s="243" t="s">
        <v>127</v>
      </c>
    </row>
    <row r="142" s="14" customFormat="1">
      <c r="A142" s="14"/>
      <c r="B142" s="244"/>
      <c r="C142" s="245"/>
      <c r="D142" s="235" t="s">
        <v>139</v>
      </c>
      <c r="E142" s="246" t="s">
        <v>19</v>
      </c>
      <c r="F142" s="247" t="s">
        <v>174</v>
      </c>
      <c r="G142" s="245"/>
      <c r="H142" s="248">
        <v>209.52000000000001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139</v>
      </c>
      <c r="AU142" s="254" t="s">
        <v>85</v>
      </c>
      <c r="AV142" s="14" t="s">
        <v>85</v>
      </c>
      <c r="AW142" s="14" t="s">
        <v>35</v>
      </c>
      <c r="AX142" s="14" t="s">
        <v>76</v>
      </c>
      <c r="AY142" s="254" t="s">
        <v>127</v>
      </c>
    </row>
    <row r="143" s="15" customFormat="1">
      <c r="A143" s="15"/>
      <c r="B143" s="255"/>
      <c r="C143" s="256"/>
      <c r="D143" s="235" t="s">
        <v>139</v>
      </c>
      <c r="E143" s="257" t="s">
        <v>19</v>
      </c>
      <c r="F143" s="258" t="s">
        <v>143</v>
      </c>
      <c r="G143" s="256"/>
      <c r="H143" s="259">
        <v>209.52000000000001</v>
      </c>
      <c r="I143" s="260"/>
      <c r="J143" s="256"/>
      <c r="K143" s="256"/>
      <c r="L143" s="261"/>
      <c r="M143" s="262"/>
      <c r="N143" s="263"/>
      <c r="O143" s="263"/>
      <c r="P143" s="263"/>
      <c r="Q143" s="263"/>
      <c r="R143" s="263"/>
      <c r="S143" s="263"/>
      <c r="T143" s="264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5" t="s">
        <v>139</v>
      </c>
      <c r="AU143" s="265" t="s">
        <v>85</v>
      </c>
      <c r="AV143" s="15" t="s">
        <v>144</v>
      </c>
      <c r="AW143" s="15" t="s">
        <v>35</v>
      </c>
      <c r="AX143" s="15" t="s">
        <v>76</v>
      </c>
      <c r="AY143" s="265" t="s">
        <v>127</v>
      </c>
    </row>
    <row r="144" s="16" customFormat="1">
      <c r="A144" s="16"/>
      <c r="B144" s="266"/>
      <c r="C144" s="267"/>
      <c r="D144" s="235" t="s">
        <v>139</v>
      </c>
      <c r="E144" s="268" t="s">
        <v>19</v>
      </c>
      <c r="F144" s="269" t="s">
        <v>153</v>
      </c>
      <c r="G144" s="267"/>
      <c r="H144" s="270">
        <v>385.09000000000003</v>
      </c>
      <c r="I144" s="271"/>
      <c r="J144" s="267"/>
      <c r="K144" s="267"/>
      <c r="L144" s="272"/>
      <c r="M144" s="273"/>
      <c r="N144" s="274"/>
      <c r="O144" s="274"/>
      <c r="P144" s="274"/>
      <c r="Q144" s="274"/>
      <c r="R144" s="274"/>
      <c r="S144" s="274"/>
      <c r="T144" s="275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76" t="s">
        <v>139</v>
      </c>
      <c r="AU144" s="276" t="s">
        <v>85</v>
      </c>
      <c r="AV144" s="16" t="s">
        <v>135</v>
      </c>
      <c r="AW144" s="16" t="s">
        <v>35</v>
      </c>
      <c r="AX144" s="16" t="s">
        <v>83</v>
      </c>
      <c r="AY144" s="276" t="s">
        <v>127</v>
      </c>
    </row>
    <row r="145" s="2" customFormat="1" ht="37.8" customHeight="1">
      <c r="A145" s="41"/>
      <c r="B145" s="42"/>
      <c r="C145" s="215" t="s">
        <v>175</v>
      </c>
      <c r="D145" s="215" t="s">
        <v>130</v>
      </c>
      <c r="E145" s="216" t="s">
        <v>176</v>
      </c>
      <c r="F145" s="217" t="s">
        <v>177</v>
      </c>
      <c r="G145" s="218" t="s">
        <v>163</v>
      </c>
      <c r="H145" s="219">
        <v>52.5</v>
      </c>
      <c r="I145" s="220"/>
      <c r="J145" s="221">
        <f>ROUND(I145*H145,2)</f>
        <v>0</v>
      </c>
      <c r="K145" s="217" t="s">
        <v>134</v>
      </c>
      <c r="L145" s="47"/>
      <c r="M145" s="222" t="s">
        <v>19</v>
      </c>
      <c r="N145" s="223" t="s">
        <v>47</v>
      </c>
      <c r="O145" s="87"/>
      <c r="P145" s="224">
        <f>O145*H145</f>
        <v>0</v>
      </c>
      <c r="Q145" s="224">
        <v>0</v>
      </c>
      <c r="R145" s="224">
        <f>Q145*H145</f>
        <v>0</v>
      </c>
      <c r="S145" s="224">
        <v>0.059999999999999998</v>
      </c>
      <c r="T145" s="225">
        <f>S145*H145</f>
        <v>3.1499999999999999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135</v>
      </c>
      <c r="AT145" s="226" t="s">
        <v>130</v>
      </c>
      <c r="AU145" s="226" t="s">
        <v>85</v>
      </c>
      <c r="AY145" s="20" t="s">
        <v>127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83</v>
      </c>
      <c r="BK145" s="227">
        <f>ROUND(I145*H145,2)</f>
        <v>0</v>
      </c>
      <c r="BL145" s="20" t="s">
        <v>135</v>
      </c>
      <c r="BM145" s="226" t="s">
        <v>178</v>
      </c>
    </row>
    <row r="146" s="2" customFormat="1">
      <c r="A146" s="41"/>
      <c r="B146" s="42"/>
      <c r="C146" s="43"/>
      <c r="D146" s="228" t="s">
        <v>137</v>
      </c>
      <c r="E146" s="43"/>
      <c r="F146" s="229" t="s">
        <v>179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137</v>
      </c>
      <c r="AU146" s="20" t="s">
        <v>85</v>
      </c>
    </row>
    <row r="147" s="13" customFormat="1">
      <c r="A147" s="13"/>
      <c r="B147" s="233"/>
      <c r="C147" s="234"/>
      <c r="D147" s="235" t="s">
        <v>139</v>
      </c>
      <c r="E147" s="236" t="s">
        <v>19</v>
      </c>
      <c r="F147" s="237" t="s">
        <v>145</v>
      </c>
      <c r="G147" s="234"/>
      <c r="H147" s="236" t="s">
        <v>19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139</v>
      </c>
      <c r="AU147" s="243" t="s">
        <v>85</v>
      </c>
      <c r="AV147" s="13" t="s">
        <v>83</v>
      </c>
      <c r="AW147" s="13" t="s">
        <v>35</v>
      </c>
      <c r="AX147" s="13" t="s">
        <v>76</v>
      </c>
      <c r="AY147" s="243" t="s">
        <v>127</v>
      </c>
    </row>
    <row r="148" s="13" customFormat="1">
      <c r="A148" s="13"/>
      <c r="B148" s="233"/>
      <c r="C148" s="234"/>
      <c r="D148" s="235" t="s">
        <v>139</v>
      </c>
      <c r="E148" s="236" t="s">
        <v>19</v>
      </c>
      <c r="F148" s="237" t="s">
        <v>146</v>
      </c>
      <c r="G148" s="234"/>
      <c r="H148" s="236" t="s">
        <v>19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139</v>
      </c>
      <c r="AU148" s="243" t="s">
        <v>85</v>
      </c>
      <c r="AV148" s="13" t="s">
        <v>83</v>
      </c>
      <c r="AW148" s="13" t="s">
        <v>35</v>
      </c>
      <c r="AX148" s="13" t="s">
        <v>76</v>
      </c>
      <c r="AY148" s="243" t="s">
        <v>127</v>
      </c>
    </row>
    <row r="149" s="13" customFormat="1">
      <c r="A149" s="13"/>
      <c r="B149" s="233"/>
      <c r="C149" s="234"/>
      <c r="D149" s="235" t="s">
        <v>139</v>
      </c>
      <c r="E149" s="236" t="s">
        <v>19</v>
      </c>
      <c r="F149" s="237" t="s">
        <v>166</v>
      </c>
      <c r="G149" s="234"/>
      <c r="H149" s="236" t="s">
        <v>19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139</v>
      </c>
      <c r="AU149" s="243" t="s">
        <v>85</v>
      </c>
      <c r="AV149" s="13" t="s">
        <v>83</v>
      </c>
      <c r="AW149" s="13" t="s">
        <v>35</v>
      </c>
      <c r="AX149" s="13" t="s">
        <v>76</v>
      </c>
      <c r="AY149" s="243" t="s">
        <v>127</v>
      </c>
    </row>
    <row r="150" s="14" customFormat="1">
      <c r="A150" s="14"/>
      <c r="B150" s="244"/>
      <c r="C150" s="245"/>
      <c r="D150" s="235" t="s">
        <v>139</v>
      </c>
      <c r="E150" s="246" t="s">
        <v>19</v>
      </c>
      <c r="F150" s="247" t="s">
        <v>180</v>
      </c>
      <c r="G150" s="245"/>
      <c r="H150" s="248">
        <v>52.5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139</v>
      </c>
      <c r="AU150" s="254" t="s">
        <v>85</v>
      </c>
      <c r="AV150" s="14" t="s">
        <v>85</v>
      </c>
      <c r="AW150" s="14" t="s">
        <v>35</v>
      </c>
      <c r="AX150" s="14" t="s">
        <v>76</v>
      </c>
      <c r="AY150" s="254" t="s">
        <v>127</v>
      </c>
    </row>
    <row r="151" s="16" customFormat="1">
      <c r="A151" s="16"/>
      <c r="B151" s="266"/>
      <c r="C151" s="267"/>
      <c r="D151" s="235" t="s">
        <v>139</v>
      </c>
      <c r="E151" s="268" t="s">
        <v>19</v>
      </c>
      <c r="F151" s="269" t="s">
        <v>153</v>
      </c>
      <c r="G151" s="267"/>
      <c r="H151" s="270">
        <v>52.5</v>
      </c>
      <c r="I151" s="271"/>
      <c r="J151" s="267"/>
      <c r="K151" s="267"/>
      <c r="L151" s="272"/>
      <c r="M151" s="273"/>
      <c r="N151" s="274"/>
      <c r="O151" s="274"/>
      <c r="P151" s="274"/>
      <c r="Q151" s="274"/>
      <c r="R151" s="274"/>
      <c r="S151" s="274"/>
      <c r="T151" s="275"/>
      <c r="U151" s="16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T151" s="276" t="s">
        <v>139</v>
      </c>
      <c r="AU151" s="276" t="s">
        <v>85</v>
      </c>
      <c r="AV151" s="16" t="s">
        <v>135</v>
      </c>
      <c r="AW151" s="16" t="s">
        <v>35</v>
      </c>
      <c r="AX151" s="16" t="s">
        <v>83</v>
      </c>
      <c r="AY151" s="276" t="s">
        <v>127</v>
      </c>
    </row>
    <row r="152" s="2" customFormat="1" ht="37.8" customHeight="1">
      <c r="A152" s="41"/>
      <c r="B152" s="42"/>
      <c r="C152" s="215" t="s">
        <v>181</v>
      </c>
      <c r="D152" s="215" t="s">
        <v>130</v>
      </c>
      <c r="E152" s="216" t="s">
        <v>182</v>
      </c>
      <c r="F152" s="217" t="s">
        <v>183</v>
      </c>
      <c r="G152" s="218" t="s">
        <v>133</v>
      </c>
      <c r="H152" s="219">
        <v>669.92999999999995</v>
      </c>
      <c r="I152" s="220"/>
      <c r="J152" s="221">
        <f>ROUND(I152*H152,2)</f>
        <v>0</v>
      </c>
      <c r="K152" s="217" t="s">
        <v>134</v>
      </c>
      <c r="L152" s="47"/>
      <c r="M152" s="222" t="s">
        <v>19</v>
      </c>
      <c r="N152" s="223" t="s">
        <v>47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0.16</v>
      </c>
      <c r="T152" s="225">
        <f>S152*H152</f>
        <v>107.1888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135</v>
      </c>
      <c r="AT152" s="226" t="s">
        <v>130</v>
      </c>
      <c r="AU152" s="226" t="s">
        <v>85</v>
      </c>
      <c r="AY152" s="20" t="s">
        <v>127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83</v>
      </c>
      <c r="BK152" s="227">
        <f>ROUND(I152*H152,2)</f>
        <v>0</v>
      </c>
      <c r="BL152" s="20" t="s">
        <v>135</v>
      </c>
      <c r="BM152" s="226" t="s">
        <v>184</v>
      </c>
    </row>
    <row r="153" s="2" customFormat="1">
      <c r="A153" s="41"/>
      <c r="B153" s="42"/>
      <c r="C153" s="43"/>
      <c r="D153" s="228" t="s">
        <v>137</v>
      </c>
      <c r="E153" s="43"/>
      <c r="F153" s="229" t="s">
        <v>185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137</v>
      </c>
      <c r="AU153" s="20" t="s">
        <v>85</v>
      </c>
    </row>
    <row r="154" s="2" customFormat="1">
      <c r="A154" s="41"/>
      <c r="B154" s="42"/>
      <c r="C154" s="43"/>
      <c r="D154" s="235" t="s">
        <v>186</v>
      </c>
      <c r="E154" s="43"/>
      <c r="F154" s="277" t="s">
        <v>187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186</v>
      </c>
      <c r="AU154" s="20" t="s">
        <v>85</v>
      </c>
    </row>
    <row r="155" s="13" customFormat="1">
      <c r="A155" s="13"/>
      <c r="B155" s="233"/>
      <c r="C155" s="234"/>
      <c r="D155" s="235" t="s">
        <v>139</v>
      </c>
      <c r="E155" s="236" t="s">
        <v>19</v>
      </c>
      <c r="F155" s="237" t="s">
        <v>149</v>
      </c>
      <c r="G155" s="234"/>
      <c r="H155" s="236" t="s">
        <v>19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139</v>
      </c>
      <c r="AU155" s="243" t="s">
        <v>85</v>
      </c>
      <c r="AV155" s="13" t="s">
        <v>83</v>
      </c>
      <c r="AW155" s="13" t="s">
        <v>35</v>
      </c>
      <c r="AX155" s="13" t="s">
        <v>76</v>
      </c>
      <c r="AY155" s="243" t="s">
        <v>127</v>
      </c>
    </row>
    <row r="156" s="13" customFormat="1">
      <c r="A156" s="13"/>
      <c r="B156" s="233"/>
      <c r="C156" s="234"/>
      <c r="D156" s="235" t="s">
        <v>139</v>
      </c>
      <c r="E156" s="236" t="s">
        <v>19</v>
      </c>
      <c r="F156" s="237" t="s">
        <v>172</v>
      </c>
      <c r="G156" s="234"/>
      <c r="H156" s="236" t="s">
        <v>19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139</v>
      </c>
      <c r="AU156" s="243" t="s">
        <v>85</v>
      </c>
      <c r="AV156" s="13" t="s">
        <v>83</v>
      </c>
      <c r="AW156" s="13" t="s">
        <v>35</v>
      </c>
      <c r="AX156" s="13" t="s">
        <v>76</v>
      </c>
      <c r="AY156" s="243" t="s">
        <v>127</v>
      </c>
    </row>
    <row r="157" s="14" customFormat="1">
      <c r="A157" s="14"/>
      <c r="B157" s="244"/>
      <c r="C157" s="245"/>
      <c r="D157" s="235" t="s">
        <v>139</v>
      </c>
      <c r="E157" s="246" t="s">
        <v>19</v>
      </c>
      <c r="F157" s="247" t="s">
        <v>188</v>
      </c>
      <c r="G157" s="245"/>
      <c r="H157" s="248">
        <v>669.92999999999995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139</v>
      </c>
      <c r="AU157" s="254" t="s">
        <v>85</v>
      </c>
      <c r="AV157" s="14" t="s">
        <v>85</v>
      </c>
      <c r="AW157" s="14" t="s">
        <v>35</v>
      </c>
      <c r="AX157" s="14" t="s">
        <v>76</v>
      </c>
      <c r="AY157" s="254" t="s">
        <v>127</v>
      </c>
    </row>
    <row r="158" s="16" customFormat="1">
      <c r="A158" s="16"/>
      <c r="B158" s="266"/>
      <c r="C158" s="267"/>
      <c r="D158" s="235" t="s">
        <v>139</v>
      </c>
      <c r="E158" s="268" t="s">
        <v>19</v>
      </c>
      <c r="F158" s="269" t="s">
        <v>153</v>
      </c>
      <c r="G158" s="267"/>
      <c r="H158" s="270">
        <v>669.92999999999995</v>
      </c>
      <c r="I158" s="271"/>
      <c r="J158" s="267"/>
      <c r="K158" s="267"/>
      <c r="L158" s="272"/>
      <c r="M158" s="273"/>
      <c r="N158" s="274"/>
      <c r="O158" s="274"/>
      <c r="P158" s="274"/>
      <c r="Q158" s="274"/>
      <c r="R158" s="274"/>
      <c r="S158" s="274"/>
      <c r="T158" s="275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76" t="s">
        <v>139</v>
      </c>
      <c r="AU158" s="276" t="s">
        <v>85</v>
      </c>
      <c r="AV158" s="16" t="s">
        <v>135</v>
      </c>
      <c r="AW158" s="16" t="s">
        <v>35</v>
      </c>
      <c r="AX158" s="16" t="s">
        <v>83</v>
      </c>
      <c r="AY158" s="276" t="s">
        <v>127</v>
      </c>
    </row>
    <row r="159" s="2" customFormat="1" ht="44.25" customHeight="1">
      <c r="A159" s="41"/>
      <c r="B159" s="42"/>
      <c r="C159" s="215" t="s">
        <v>189</v>
      </c>
      <c r="D159" s="215" t="s">
        <v>130</v>
      </c>
      <c r="E159" s="216" t="s">
        <v>190</v>
      </c>
      <c r="F159" s="217" t="s">
        <v>191</v>
      </c>
      <c r="G159" s="218" t="s">
        <v>133</v>
      </c>
      <c r="H159" s="219">
        <v>2643.134</v>
      </c>
      <c r="I159" s="220"/>
      <c r="J159" s="221">
        <f>ROUND(I159*H159,2)</f>
        <v>0</v>
      </c>
      <c r="K159" s="217" t="s">
        <v>134</v>
      </c>
      <c r="L159" s="47"/>
      <c r="M159" s="222" t="s">
        <v>19</v>
      </c>
      <c r="N159" s="223" t="s">
        <v>47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0.37</v>
      </c>
      <c r="T159" s="225">
        <f>S159*H159</f>
        <v>977.95957999999996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26" t="s">
        <v>135</v>
      </c>
      <c r="AT159" s="226" t="s">
        <v>130</v>
      </c>
      <c r="AU159" s="226" t="s">
        <v>85</v>
      </c>
      <c r="AY159" s="20" t="s">
        <v>127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20" t="s">
        <v>83</v>
      </c>
      <c r="BK159" s="227">
        <f>ROUND(I159*H159,2)</f>
        <v>0</v>
      </c>
      <c r="BL159" s="20" t="s">
        <v>135</v>
      </c>
      <c r="BM159" s="226" t="s">
        <v>192</v>
      </c>
    </row>
    <row r="160" s="2" customFormat="1">
      <c r="A160" s="41"/>
      <c r="B160" s="42"/>
      <c r="C160" s="43"/>
      <c r="D160" s="228" t="s">
        <v>137</v>
      </c>
      <c r="E160" s="43"/>
      <c r="F160" s="229" t="s">
        <v>193</v>
      </c>
      <c r="G160" s="43"/>
      <c r="H160" s="43"/>
      <c r="I160" s="230"/>
      <c r="J160" s="43"/>
      <c r="K160" s="43"/>
      <c r="L160" s="47"/>
      <c r="M160" s="231"/>
      <c r="N160" s="232"/>
      <c r="O160" s="87"/>
      <c r="P160" s="87"/>
      <c r="Q160" s="87"/>
      <c r="R160" s="87"/>
      <c r="S160" s="87"/>
      <c r="T160" s="88"/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T160" s="20" t="s">
        <v>137</v>
      </c>
      <c r="AU160" s="20" t="s">
        <v>85</v>
      </c>
    </row>
    <row r="161" s="13" customFormat="1">
      <c r="A161" s="13"/>
      <c r="B161" s="233"/>
      <c r="C161" s="234"/>
      <c r="D161" s="235" t="s">
        <v>139</v>
      </c>
      <c r="E161" s="236" t="s">
        <v>19</v>
      </c>
      <c r="F161" s="237" t="s">
        <v>194</v>
      </c>
      <c r="G161" s="234"/>
      <c r="H161" s="236" t="s">
        <v>19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139</v>
      </c>
      <c r="AU161" s="243" t="s">
        <v>85</v>
      </c>
      <c r="AV161" s="13" t="s">
        <v>83</v>
      </c>
      <c r="AW161" s="13" t="s">
        <v>35</v>
      </c>
      <c r="AX161" s="13" t="s">
        <v>76</v>
      </c>
      <c r="AY161" s="243" t="s">
        <v>127</v>
      </c>
    </row>
    <row r="162" s="13" customFormat="1">
      <c r="A162" s="13"/>
      <c r="B162" s="233"/>
      <c r="C162" s="234"/>
      <c r="D162" s="235" t="s">
        <v>139</v>
      </c>
      <c r="E162" s="236" t="s">
        <v>19</v>
      </c>
      <c r="F162" s="237" t="s">
        <v>141</v>
      </c>
      <c r="G162" s="234"/>
      <c r="H162" s="236" t="s">
        <v>19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139</v>
      </c>
      <c r="AU162" s="243" t="s">
        <v>85</v>
      </c>
      <c r="AV162" s="13" t="s">
        <v>83</v>
      </c>
      <c r="AW162" s="13" t="s">
        <v>35</v>
      </c>
      <c r="AX162" s="13" t="s">
        <v>76</v>
      </c>
      <c r="AY162" s="243" t="s">
        <v>127</v>
      </c>
    </row>
    <row r="163" s="14" customFormat="1">
      <c r="A163" s="14"/>
      <c r="B163" s="244"/>
      <c r="C163" s="245"/>
      <c r="D163" s="235" t="s">
        <v>139</v>
      </c>
      <c r="E163" s="246" t="s">
        <v>19</v>
      </c>
      <c r="F163" s="247" t="s">
        <v>195</v>
      </c>
      <c r="G163" s="245"/>
      <c r="H163" s="248">
        <v>2643.134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139</v>
      </c>
      <c r="AU163" s="254" t="s">
        <v>85</v>
      </c>
      <c r="AV163" s="14" t="s">
        <v>85</v>
      </c>
      <c r="AW163" s="14" t="s">
        <v>35</v>
      </c>
      <c r="AX163" s="14" t="s">
        <v>76</v>
      </c>
      <c r="AY163" s="254" t="s">
        <v>127</v>
      </c>
    </row>
    <row r="164" s="16" customFormat="1">
      <c r="A164" s="16"/>
      <c r="B164" s="266"/>
      <c r="C164" s="267"/>
      <c r="D164" s="235" t="s">
        <v>139</v>
      </c>
      <c r="E164" s="268" t="s">
        <v>19</v>
      </c>
      <c r="F164" s="269" t="s">
        <v>153</v>
      </c>
      <c r="G164" s="267"/>
      <c r="H164" s="270">
        <v>2643.134</v>
      </c>
      <c r="I164" s="271"/>
      <c r="J164" s="267"/>
      <c r="K164" s="267"/>
      <c r="L164" s="272"/>
      <c r="M164" s="273"/>
      <c r="N164" s="274"/>
      <c r="O164" s="274"/>
      <c r="P164" s="274"/>
      <c r="Q164" s="274"/>
      <c r="R164" s="274"/>
      <c r="S164" s="274"/>
      <c r="T164" s="275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76" t="s">
        <v>139</v>
      </c>
      <c r="AU164" s="276" t="s">
        <v>85</v>
      </c>
      <c r="AV164" s="16" t="s">
        <v>135</v>
      </c>
      <c r="AW164" s="16" t="s">
        <v>35</v>
      </c>
      <c r="AX164" s="16" t="s">
        <v>83</v>
      </c>
      <c r="AY164" s="276" t="s">
        <v>127</v>
      </c>
    </row>
    <row r="165" s="12" customFormat="1" ht="22.8" customHeight="1">
      <c r="A165" s="12"/>
      <c r="B165" s="199"/>
      <c r="C165" s="200"/>
      <c r="D165" s="201" t="s">
        <v>75</v>
      </c>
      <c r="E165" s="213" t="s">
        <v>196</v>
      </c>
      <c r="F165" s="213" t="s">
        <v>197</v>
      </c>
      <c r="G165" s="200"/>
      <c r="H165" s="200"/>
      <c r="I165" s="203"/>
      <c r="J165" s="214">
        <f>BK165</f>
        <v>0</v>
      </c>
      <c r="K165" s="200"/>
      <c r="L165" s="205"/>
      <c r="M165" s="206"/>
      <c r="N165" s="207"/>
      <c r="O165" s="207"/>
      <c r="P165" s="208">
        <f>SUM(P166:P216)</f>
        <v>0</v>
      </c>
      <c r="Q165" s="207"/>
      <c r="R165" s="208">
        <f>SUM(R166:R216)</f>
        <v>0</v>
      </c>
      <c r="S165" s="207"/>
      <c r="T165" s="209">
        <f>SUM(T166:T216)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0" t="s">
        <v>83</v>
      </c>
      <c r="AT165" s="211" t="s">
        <v>75</v>
      </c>
      <c r="AU165" s="211" t="s">
        <v>83</v>
      </c>
      <c r="AY165" s="210" t="s">
        <v>127</v>
      </c>
      <c r="BK165" s="212">
        <f>SUM(BK166:BK216)</f>
        <v>0</v>
      </c>
    </row>
    <row r="166" s="2" customFormat="1" ht="16.5" customHeight="1">
      <c r="A166" s="41"/>
      <c r="B166" s="42"/>
      <c r="C166" s="215" t="s">
        <v>198</v>
      </c>
      <c r="D166" s="215" t="s">
        <v>130</v>
      </c>
      <c r="E166" s="216" t="s">
        <v>199</v>
      </c>
      <c r="F166" s="217" t="s">
        <v>200</v>
      </c>
      <c r="G166" s="218" t="s">
        <v>201</v>
      </c>
      <c r="H166" s="219">
        <v>1085.1489999999999</v>
      </c>
      <c r="I166" s="220"/>
      <c r="J166" s="221">
        <f>ROUND(I166*H166,2)</f>
        <v>0</v>
      </c>
      <c r="K166" s="217" t="s">
        <v>134</v>
      </c>
      <c r="L166" s="47"/>
      <c r="M166" s="222" t="s">
        <v>19</v>
      </c>
      <c r="N166" s="223" t="s">
        <v>47</v>
      </c>
      <c r="O166" s="87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26" t="s">
        <v>135</v>
      </c>
      <c r="AT166" s="226" t="s">
        <v>130</v>
      </c>
      <c r="AU166" s="226" t="s">
        <v>85</v>
      </c>
      <c r="AY166" s="20" t="s">
        <v>127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20" t="s">
        <v>83</v>
      </c>
      <c r="BK166" s="227">
        <f>ROUND(I166*H166,2)</f>
        <v>0</v>
      </c>
      <c r="BL166" s="20" t="s">
        <v>135</v>
      </c>
      <c r="BM166" s="226" t="s">
        <v>202</v>
      </c>
    </row>
    <row r="167" s="2" customFormat="1">
      <c r="A167" s="41"/>
      <c r="B167" s="42"/>
      <c r="C167" s="43"/>
      <c r="D167" s="228" t="s">
        <v>137</v>
      </c>
      <c r="E167" s="43"/>
      <c r="F167" s="229" t="s">
        <v>203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137</v>
      </c>
      <c r="AU167" s="20" t="s">
        <v>85</v>
      </c>
    </row>
    <row r="168" s="14" customFormat="1">
      <c r="A168" s="14"/>
      <c r="B168" s="244"/>
      <c r="C168" s="245"/>
      <c r="D168" s="235" t="s">
        <v>139</v>
      </c>
      <c r="E168" s="246" t="s">
        <v>19</v>
      </c>
      <c r="F168" s="247" t="s">
        <v>204</v>
      </c>
      <c r="G168" s="245"/>
      <c r="H168" s="248">
        <v>107.18899999999999</v>
      </c>
      <c r="I168" s="249"/>
      <c r="J168" s="245"/>
      <c r="K168" s="245"/>
      <c r="L168" s="250"/>
      <c r="M168" s="251"/>
      <c r="N168" s="252"/>
      <c r="O168" s="252"/>
      <c r="P168" s="252"/>
      <c r="Q168" s="252"/>
      <c r="R168" s="252"/>
      <c r="S168" s="252"/>
      <c r="T168" s="25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4" t="s">
        <v>139</v>
      </c>
      <c r="AU168" s="254" t="s">
        <v>85</v>
      </c>
      <c r="AV168" s="14" t="s">
        <v>85</v>
      </c>
      <c r="AW168" s="14" t="s">
        <v>35</v>
      </c>
      <c r="AX168" s="14" t="s">
        <v>76</v>
      </c>
      <c r="AY168" s="254" t="s">
        <v>127</v>
      </c>
    </row>
    <row r="169" s="14" customFormat="1">
      <c r="A169" s="14"/>
      <c r="B169" s="244"/>
      <c r="C169" s="245"/>
      <c r="D169" s="235" t="s">
        <v>139</v>
      </c>
      <c r="E169" s="246" t="s">
        <v>19</v>
      </c>
      <c r="F169" s="247" t="s">
        <v>205</v>
      </c>
      <c r="G169" s="245"/>
      <c r="H169" s="248">
        <v>977.96000000000004</v>
      </c>
      <c r="I169" s="249"/>
      <c r="J169" s="245"/>
      <c r="K169" s="245"/>
      <c r="L169" s="250"/>
      <c r="M169" s="251"/>
      <c r="N169" s="252"/>
      <c r="O169" s="252"/>
      <c r="P169" s="252"/>
      <c r="Q169" s="252"/>
      <c r="R169" s="252"/>
      <c r="S169" s="252"/>
      <c r="T169" s="25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4" t="s">
        <v>139</v>
      </c>
      <c r="AU169" s="254" t="s">
        <v>85</v>
      </c>
      <c r="AV169" s="14" t="s">
        <v>85</v>
      </c>
      <c r="AW169" s="14" t="s">
        <v>35</v>
      </c>
      <c r="AX169" s="14" t="s">
        <v>76</v>
      </c>
      <c r="AY169" s="254" t="s">
        <v>127</v>
      </c>
    </row>
    <row r="170" s="16" customFormat="1">
      <c r="A170" s="16"/>
      <c r="B170" s="266"/>
      <c r="C170" s="267"/>
      <c r="D170" s="235" t="s">
        <v>139</v>
      </c>
      <c r="E170" s="268" t="s">
        <v>19</v>
      </c>
      <c r="F170" s="269" t="s">
        <v>153</v>
      </c>
      <c r="G170" s="267"/>
      <c r="H170" s="270">
        <v>1085.1490000000001</v>
      </c>
      <c r="I170" s="271"/>
      <c r="J170" s="267"/>
      <c r="K170" s="267"/>
      <c r="L170" s="272"/>
      <c r="M170" s="273"/>
      <c r="N170" s="274"/>
      <c r="O170" s="274"/>
      <c r="P170" s="274"/>
      <c r="Q170" s="274"/>
      <c r="R170" s="274"/>
      <c r="S170" s="274"/>
      <c r="T170" s="275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76" t="s">
        <v>139</v>
      </c>
      <c r="AU170" s="276" t="s">
        <v>85</v>
      </c>
      <c r="AV170" s="16" t="s">
        <v>135</v>
      </c>
      <c r="AW170" s="16" t="s">
        <v>35</v>
      </c>
      <c r="AX170" s="16" t="s">
        <v>83</v>
      </c>
      <c r="AY170" s="276" t="s">
        <v>127</v>
      </c>
    </row>
    <row r="171" s="2" customFormat="1" ht="24.15" customHeight="1">
      <c r="A171" s="41"/>
      <c r="B171" s="42"/>
      <c r="C171" s="215" t="s">
        <v>128</v>
      </c>
      <c r="D171" s="215" t="s">
        <v>130</v>
      </c>
      <c r="E171" s="216" t="s">
        <v>206</v>
      </c>
      <c r="F171" s="217" t="s">
        <v>207</v>
      </c>
      <c r="G171" s="218" t="s">
        <v>201</v>
      </c>
      <c r="H171" s="219">
        <v>2000.4649999999999</v>
      </c>
      <c r="I171" s="220"/>
      <c r="J171" s="221">
        <f>ROUND(I171*H171,2)</f>
        <v>0</v>
      </c>
      <c r="K171" s="217" t="s">
        <v>134</v>
      </c>
      <c r="L171" s="47"/>
      <c r="M171" s="222" t="s">
        <v>19</v>
      </c>
      <c r="N171" s="223" t="s">
        <v>47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135</v>
      </c>
      <c r="AT171" s="226" t="s">
        <v>130</v>
      </c>
      <c r="AU171" s="226" t="s">
        <v>85</v>
      </c>
      <c r="AY171" s="20" t="s">
        <v>127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83</v>
      </c>
      <c r="BK171" s="227">
        <f>ROUND(I171*H171,2)</f>
        <v>0</v>
      </c>
      <c r="BL171" s="20" t="s">
        <v>135</v>
      </c>
      <c r="BM171" s="226" t="s">
        <v>208</v>
      </c>
    </row>
    <row r="172" s="2" customFormat="1">
      <c r="A172" s="41"/>
      <c r="B172" s="42"/>
      <c r="C172" s="43"/>
      <c r="D172" s="228" t="s">
        <v>137</v>
      </c>
      <c r="E172" s="43"/>
      <c r="F172" s="229" t="s">
        <v>209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137</v>
      </c>
      <c r="AU172" s="20" t="s">
        <v>85</v>
      </c>
    </row>
    <row r="173" s="14" customFormat="1">
      <c r="A173" s="14"/>
      <c r="B173" s="244"/>
      <c r="C173" s="245"/>
      <c r="D173" s="235" t="s">
        <v>139</v>
      </c>
      <c r="E173" s="246" t="s">
        <v>19</v>
      </c>
      <c r="F173" s="247" t="s">
        <v>210</v>
      </c>
      <c r="G173" s="245"/>
      <c r="H173" s="248">
        <v>491.42399999999998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139</v>
      </c>
      <c r="AU173" s="254" t="s">
        <v>85</v>
      </c>
      <c r="AV173" s="14" t="s">
        <v>85</v>
      </c>
      <c r="AW173" s="14" t="s">
        <v>35</v>
      </c>
      <c r="AX173" s="14" t="s">
        <v>76</v>
      </c>
      <c r="AY173" s="254" t="s">
        <v>127</v>
      </c>
    </row>
    <row r="174" s="14" customFormat="1">
      <c r="A174" s="14"/>
      <c r="B174" s="244"/>
      <c r="C174" s="245"/>
      <c r="D174" s="235" t="s">
        <v>139</v>
      </c>
      <c r="E174" s="246" t="s">
        <v>19</v>
      </c>
      <c r="F174" s="247" t="s">
        <v>211</v>
      </c>
      <c r="G174" s="245"/>
      <c r="H174" s="248">
        <v>407.50799999999998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4" t="s">
        <v>139</v>
      </c>
      <c r="AU174" s="254" t="s">
        <v>85</v>
      </c>
      <c r="AV174" s="14" t="s">
        <v>85</v>
      </c>
      <c r="AW174" s="14" t="s">
        <v>35</v>
      </c>
      <c r="AX174" s="14" t="s">
        <v>76</v>
      </c>
      <c r="AY174" s="254" t="s">
        <v>127</v>
      </c>
    </row>
    <row r="175" s="14" customFormat="1">
      <c r="A175" s="14"/>
      <c r="B175" s="244"/>
      <c r="C175" s="245"/>
      <c r="D175" s="235" t="s">
        <v>139</v>
      </c>
      <c r="E175" s="246" t="s">
        <v>19</v>
      </c>
      <c r="F175" s="247" t="s">
        <v>204</v>
      </c>
      <c r="G175" s="245"/>
      <c r="H175" s="248">
        <v>107.18899999999999</v>
      </c>
      <c r="I175" s="249"/>
      <c r="J175" s="245"/>
      <c r="K175" s="245"/>
      <c r="L175" s="250"/>
      <c r="M175" s="251"/>
      <c r="N175" s="252"/>
      <c r="O175" s="252"/>
      <c r="P175" s="252"/>
      <c r="Q175" s="252"/>
      <c r="R175" s="252"/>
      <c r="S175" s="252"/>
      <c r="T175" s="25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4" t="s">
        <v>139</v>
      </c>
      <c r="AU175" s="254" t="s">
        <v>85</v>
      </c>
      <c r="AV175" s="14" t="s">
        <v>85</v>
      </c>
      <c r="AW175" s="14" t="s">
        <v>35</v>
      </c>
      <c r="AX175" s="14" t="s">
        <v>76</v>
      </c>
      <c r="AY175" s="254" t="s">
        <v>127</v>
      </c>
    </row>
    <row r="176" s="14" customFormat="1">
      <c r="A176" s="14"/>
      <c r="B176" s="244"/>
      <c r="C176" s="245"/>
      <c r="D176" s="235" t="s">
        <v>139</v>
      </c>
      <c r="E176" s="246" t="s">
        <v>19</v>
      </c>
      <c r="F176" s="247" t="s">
        <v>205</v>
      </c>
      <c r="G176" s="245"/>
      <c r="H176" s="248">
        <v>977.96000000000004</v>
      </c>
      <c r="I176" s="249"/>
      <c r="J176" s="245"/>
      <c r="K176" s="245"/>
      <c r="L176" s="250"/>
      <c r="M176" s="251"/>
      <c r="N176" s="252"/>
      <c r="O176" s="252"/>
      <c r="P176" s="252"/>
      <c r="Q176" s="252"/>
      <c r="R176" s="252"/>
      <c r="S176" s="252"/>
      <c r="T176" s="25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4" t="s">
        <v>139</v>
      </c>
      <c r="AU176" s="254" t="s">
        <v>85</v>
      </c>
      <c r="AV176" s="14" t="s">
        <v>85</v>
      </c>
      <c r="AW176" s="14" t="s">
        <v>35</v>
      </c>
      <c r="AX176" s="14" t="s">
        <v>76</v>
      </c>
      <c r="AY176" s="254" t="s">
        <v>127</v>
      </c>
    </row>
    <row r="177" s="14" customFormat="1">
      <c r="A177" s="14"/>
      <c r="B177" s="244"/>
      <c r="C177" s="245"/>
      <c r="D177" s="235" t="s">
        <v>139</v>
      </c>
      <c r="E177" s="246" t="s">
        <v>19</v>
      </c>
      <c r="F177" s="247" t="s">
        <v>212</v>
      </c>
      <c r="G177" s="245"/>
      <c r="H177" s="248">
        <v>16.384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139</v>
      </c>
      <c r="AU177" s="254" t="s">
        <v>85</v>
      </c>
      <c r="AV177" s="14" t="s">
        <v>85</v>
      </c>
      <c r="AW177" s="14" t="s">
        <v>35</v>
      </c>
      <c r="AX177" s="14" t="s">
        <v>76</v>
      </c>
      <c r="AY177" s="254" t="s">
        <v>127</v>
      </c>
    </row>
    <row r="178" s="16" customFormat="1">
      <c r="A178" s="16"/>
      <c r="B178" s="266"/>
      <c r="C178" s="267"/>
      <c r="D178" s="235" t="s">
        <v>139</v>
      </c>
      <c r="E178" s="268" t="s">
        <v>19</v>
      </c>
      <c r="F178" s="269" t="s">
        <v>153</v>
      </c>
      <c r="G178" s="267"/>
      <c r="H178" s="270">
        <v>2000.4650000000002</v>
      </c>
      <c r="I178" s="271"/>
      <c r="J178" s="267"/>
      <c r="K178" s="267"/>
      <c r="L178" s="272"/>
      <c r="M178" s="273"/>
      <c r="N178" s="274"/>
      <c r="O178" s="274"/>
      <c r="P178" s="274"/>
      <c r="Q178" s="274"/>
      <c r="R178" s="274"/>
      <c r="S178" s="274"/>
      <c r="T178" s="275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76" t="s">
        <v>139</v>
      </c>
      <c r="AU178" s="276" t="s">
        <v>85</v>
      </c>
      <c r="AV178" s="16" t="s">
        <v>135</v>
      </c>
      <c r="AW178" s="16" t="s">
        <v>35</v>
      </c>
      <c r="AX178" s="16" t="s">
        <v>83</v>
      </c>
      <c r="AY178" s="276" t="s">
        <v>127</v>
      </c>
    </row>
    <row r="179" s="2" customFormat="1" ht="33" customHeight="1">
      <c r="A179" s="41"/>
      <c r="B179" s="42"/>
      <c r="C179" s="215" t="s">
        <v>213</v>
      </c>
      <c r="D179" s="215" t="s">
        <v>130</v>
      </c>
      <c r="E179" s="216" t="s">
        <v>214</v>
      </c>
      <c r="F179" s="217" t="s">
        <v>215</v>
      </c>
      <c r="G179" s="218" t="s">
        <v>201</v>
      </c>
      <c r="H179" s="219">
        <v>2000.4649999999999</v>
      </c>
      <c r="I179" s="220"/>
      <c r="J179" s="221">
        <f>ROUND(I179*H179,2)</f>
        <v>0</v>
      </c>
      <c r="K179" s="217" t="s">
        <v>134</v>
      </c>
      <c r="L179" s="47"/>
      <c r="M179" s="222" t="s">
        <v>19</v>
      </c>
      <c r="N179" s="223" t="s">
        <v>47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135</v>
      </c>
      <c r="AT179" s="226" t="s">
        <v>130</v>
      </c>
      <c r="AU179" s="226" t="s">
        <v>85</v>
      </c>
      <c r="AY179" s="20" t="s">
        <v>127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83</v>
      </c>
      <c r="BK179" s="227">
        <f>ROUND(I179*H179,2)</f>
        <v>0</v>
      </c>
      <c r="BL179" s="20" t="s">
        <v>135</v>
      </c>
      <c r="BM179" s="226" t="s">
        <v>216</v>
      </c>
    </row>
    <row r="180" s="2" customFormat="1">
      <c r="A180" s="41"/>
      <c r="B180" s="42"/>
      <c r="C180" s="43"/>
      <c r="D180" s="228" t="s">
        <v>137</v>
      </c>
      <c r="E180" s="43"/>
      <c r="F180" s="229" t="s">
        <v>217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137</v>
      </c>
      <c r="AU180" s="20" t="s">
        <v>85</v>
      </c>
    </row>
    <row r="181" s="14" customFormat="1">
      <c r="A181" s="14"/>
      <c r="B181" s="244"/>
      <c r="C181" s="245"/>
      <c r="D181" s="235" t="s">
        <v>139</v>
      </c>
      <c r="E181" s="246" t="s">
        <v>19</v>
      </c>
      <c r="F181" s="247" t="s">
        <v>210</v>
      </c>
      <c r="G181" s="245"/>
      <c r="H181" s="248">
        <v>491.42399999999998</v>
      </c>
      <c r="I181" s="249"/>
      <c r="J181" s="245"/>
      <c r="K181" s="245"/>
      <c r="L181" s="250"/>
      <c r="M181" s="251"/>
      <c r="N181" s="252"/>
      <c r="O181" s="252"/>
      <c r="P181" s="252"/>
      <c r="Q181" s="252"/>
      <c r="R181" s="252"/>
      <c r="S181" s="252"/>
      <c r="T181" s="25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4" t="s">
        <v>139</v>
      </c>
      <c r="AU181" s="254" t="s">
        <v>85</v>
      </c>
      <c r="AV181" s="14" t="s">
        <v>85</v>
      </c>
      <c r="AW181" s="14" t="s">
        <v>35</v>
      </c>
      <c r="AX181" s="14" t="s">
        <v>76</v>
      </c>
      <c r="AY181" s="254" t="s">
        <v>127</v>
      </c>
    </row>
    <row r="182" s="14" customFormat="1">
      <c r="A182" s="14"/>
      <c r="B182" s="244"/>
      <c r="C182" s="245"/>
      <c r="D182" s="235" t="s">
        <v>139</v>
      </c>
      <c r="E182" s="246" t="s">
        <v>19</v>
      </c>
      <c r="F182" s="247" t="s">
        <v>211</v>
      </c>
      <c r="G182" s="245"/>
      <c r="H182" s="248">
        <v>407.50799999999998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139</v>
      </c>
      <c r="AU182" s="254" t="s">
        <v>85</v>
      </c>
      <c r="AV182" s="14" t="s">
        <v>85</v>
      </c>
      <c r="AW182" s="14" t="s">
        <v>35</v>
      </c>
      <c r="AX182" s="14" t="s">
        <v>76</v>
      </c>
      <c r="AY182" s="254" t="s">
        <v>127</v>
      </c>
    </row>
    <row r="183" s="14" customFormat="1">
      <c r="A183" s="14"/>
      <c r="B183" s="244"/>
      <c r="C183" s="245"/>
      <c r="D183" s="235" t="s">
        <v>139</v>
      </c>
      <c r="E183" s="246" t="s">
        <v>19</v>
      </c>
      <c r="F183" s="247" t="s">
        <v>204</v>
      </c>
      <c r="G183" s="245"/>
      <c r="H183" s="248">
        <v>107.18899999999999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139</v>
      </c>
      <c r="AU183" s="254" t="s">
        <v>85</v>
      </c>
      <c r="AV183" s="14" t="s">
        <v>85</v>
      </c>
      <c r="AW183" s="14" t="s">
        <v>35</v>
      </c>
      <c r="AX183" s="14" t="s">
        <v>76</v>
      </c>
      <c r="AY183" s="254" t="s">
        <v>127</v>
      </c>
    </row>
    <row r="184" s="14" customFormat="1">
      <c r="A184" s="14"/>
      <c r="B184" s="244"/>
      <c r="C184" s="245"/>
      <c r="D184" s="235" t="s">
        <v>139</v>
      </c>
      <c r="E184" s="246" t="s">
        <v>19</v>
      </c>
      <c r="F184" s="247" t="s">
        <v>205</v>
      </c>
      <c r="G184" s="245"/>
      <c r="H184" s="248">
        <v>977.96000000000004</v>
      </c>
      <c r="I184" s="249"/>
      <c r="J184" s="245"/>
      <c r="K184" s="245"/>
      <c r="L184" s="250"/>
      <c r="M184" s="251"/>
      <c r="N184" s="252"/>
      <c r="O184" s="252"/>
      <c r="P184" s="252"/>
      <c r="Q184" s="252"/>
      <c r="R184" s="252"/>
      <c r="S184" s="252"/>
      <c r="T184" s="25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4" t="s">
        <v>139</v>
      </c>
      <c r="AU184" s="254" t="s">
        <v>85</v>
      </c>
      <c r="AV184" s="14" t="s">
        <v>85</v>
      </c>
      <c r="AW184" s="14" t="s">
        <v>35</v>
      </c>
      <c r="AX184" s="14" t="s">
        <v>76</v>
      </c>
      <c r="AY184" s="254" t="s">
        <v>127</v>
      </c>
    </row>
    <row r="185" s="14" customFormat="1">
      <c r="A185" s="14"/>
      <c r="B185" s="244"/>
      <c r="C185" s="245"/>
      <c r="D185" s="235" t="s">
        <v>139</v>
      </c>
      <c r="E185" s="246" t="s">
        <v>19</v>
      </c>
      <c r="F185" s="247" t="s">
        <v>212</v>
      </c>
      <c r="G185" s="245"/>
      <c r="H185" s="248">
        <v>16.384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139</v>
      </c>
      <c r="AU185" s="254" t="s">
        <v>85</v>
      </c>
      <c r="AV185" s="14" t="s">
        <v>85</v>
      </c>
      <c r="AW185" s="14" t="s">
        <v>35</v>
      </c>
      <c r="AX185" s="14" t="s">
        <v>76</v>
      </c>
      <c r="AY185" s="254" t="s">
        <v>127</v>
      </c>
    </row>
    <row r="186" s="16" customFormat="1">
      <c r="A186" s="16"/>
      <c r="B186" s="266"/>
      <c r="C186" s="267"/>
      <c r="D186" s="235" t="s">
        <v>139</v>
      </c>
      <c r="E186" s="268" t="s">
        <v>19</v>
      </c>
      <c r="F186" s="269" t="s">
        <v>153</v>
      </c>
      <c r="G186" s="267"/>
      <c r="H186" s="270">
        <v>2000.4650000000002</v>
      </c>
      <c r="I186" s="271"/>
      <c r="J186" s="267"/>
      <c r="K186" s="267"/>
      <c r="L186" s="272"/>
      <c r="M186" s="273"/>
      <c r="N186" s="274"/>
      <c r="O186" s="274"/>
      <c r="P186" s="274"/>
      <c r="Q186" s="274"/>
      <c r="R186" s="274"/>
      <c r="S186" s="274"/>
      <c r="T186" s="275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76" t="s">
        <v>139</v>
      </c>
      <c r="AU186" s="276" t="s">
        <v>85</v>
      </c>
      <c r="AV186" s="16" t="s">
        <v>135</v>
      </c>
      <c r="AW186" s="16" t="s">
        <v>35</v>
      </c>
      <c r="AX186" s="16" t="s">
        <v>83</v>
      </c>
      <c r="AY186" s="276" t="s">
        <v>127</v>
      </c>
    </row>
    <row r="187" s="2" customFormat="1" ht="24.15" customHeight="1">
      <c r="A187" s="41"/>
      <c r="B187" s="42"/>
      <c r="C187" s="215" t="s">
        <v>218</v>
      </c>
      <c r="D187" s="215" t="s">
        <v>130</v>
      </c>
      <c r="E187" s="216" t="s">
        <v>219</v>
      </c>
      <c r="F187" s="217" t="s">
        <v>220</v>
      </c>
      <c r="G187" s="218" t="s">
        <v>201</v>
      </c>
      <c r="H187" s="219">
        <v>31705.305</v>
      </c>
      <c r="I187" s="220"/>
      <c r="J187" s="221">
        <f>ROUND(I187*H187,2)</f>
        <v>0</v>
      </c>
      <c r="K187" s="217" t="s">
        <v>134</v>
      </c>
      <c r="L187" s="47"/>
      <c r="M187" s="222" t="s">
        <v>19</v>
      </c>
      <c r="N187" s="223" t="s">
        <v>47</v>
      </c>
      <c r="O187" s="87"/>
      <c r="P187" s="224">
        <f>O187*H187</f>
        <v>0</v>
      </c>
      <c r="Q187" s="224">
        <v>0</v>
      </c>
      <c r="R187" s="224">
        <f>Q187*H187</f>
        <v>0</v>
      </c>
      <c r="S187" s="224">
        <v>0</v>
      </c>
      <c r="T187" s="225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26" t="s">
        <v>135</v>
      </c>
      <c r="AT187" s="226" t="s">
        <v>130</v>
      </c>
      <c r="AU187" s="226" t="s">
        <v>85</v>
      </c>
      <c r="AY187" s="20" t="s">
        <v>127</v>
      </c>
      <c r="BE187" s="227">
        <f>IF(N187="základní",J187,0)</f>
        <v>0</v>
      </c>
      <c r="BF187" s="227">
        <f>IF(N187="snížená",J187,0)</f>
        <v>0</v>
      </c>
      <c r="BG187" s="227">
        <f>IF(N187="zákl. přenesená",J187,0)</f>
        <v>0</v>
      </c>
      <c r="BH187" s="227">
        <f>IF(N187="sníž. přenesená",J187,0)</f>
        <v>0</v>
      </c>
      <c r="BI187" s="227">
        <f>IF(N187="nulová",J187,0)</f>
        <v>0</v>
      </c>
      <c r="BJ187" s="20" t="s">
        <v>83</v>
      </c>
      <c r="BK187" s="227">
        <f>ROUND(I187*H187,2)</f>
        <v>0</v>
      </c>
      <c r="BL187" s="20" t="s">
        <v>135</v>
      </c>
      <c r="BM187" s="226" t="s">
        <v>221</v>
      </c>
    </row>
    <row r="188" s="2" customFormat="1">
      <c r="A188" s="41"/>
      <c r="B188" s="42"/>
      <c r="C188" s="43"/>
      <c r="D188" s="228" t="s">
        <v>137</v>
      </c>
      <c r="E188" s="43"/>
      <c r="F188" s="229" t="s">
        <v>222</v>
      </c>
      <c r="G188" s="43"/>
      <c r="H188" s="43"/>
      <c r="I188" s="230"/>
      <c r="J188" s="43"/>
      <c r="K188" s="43"/>
      <c r="L188" s="47"/>
      <c r="M188" s="231"/>
      <c r="N188" s="232"/>
      <c r="O188" s="87"/>
      <c r="P188" s="87"/>
      <c r="Q188" s="87"/>
      <c r="R188" s="87"/>
      <c r="S188" s="87"/>
      <c r="T188" s="88"/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T188" s="20" t="s">
        <v>137</v>
      </c>
      <c r="AU188" s="20" t="s">
        <v>85</v>
      </c>
    </row>
    <row r="189" s="14" customFormat="1">
      <c r="A189" s="14"/>
      <c r="B189" s="244"/>
      <c r="C189" s="245"/>
      <c r="D189" s="235" t="s">
        <v>139</v>
      </c>
      <c r="E189" s="246" t="s">
        <v>19</v>
      </c>
      <c r="F189" s="247" t="s">
        <v>223</v>
      </c>
      <c r="G189" s="245"/>
      <c r="H189" s="248">
        <v>2457.1199999999999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139</v>
      </c>
      <c r="AU189" s="254" t="s">
        <v>85</v>
      </c>
      <c r="AV189" s="14" t="s">
        <v>85</v>
      </c>
      <c r="AW189" s="14" t="s">
        <v>35</v>
      </c>
      <c r="AX189" s="14" t="s">
        <v>76</v>
      </c>
      <c r="AY189" s="254" t="s">
        <v>127</v>
      </c>
    </row>
    <row r="190" s="14" customFormat="1">
      <c r="A190" s="14"/>
      <c r="B190" s="244"/>
      <c r="C190" s="245"/>
      <c r="D190" s="235" t="s">
        <v>139</v>
      </c>
      <c r="E190" s="246" t="s">
        <v>19</v>
      </c>
      <c r="F190" s="247" t="s">
        <v>224</v>
      </c>
      <c r="G190" s="245"/>
      <c r="H190" s="248">
        <v>2037.54</v>
      </c>
      <c r="I190" s="249"/>
      <c r="J190" s="245"/>
      <c r="K190" s="245"/>
      <c r="L190" s="250"/>
      <c r="M190" s="251"/>
      <c r="N190" s="252"/>
      <c r="O190" s="252"/>
      <c r="P190" s="252"/>
      <c r="Q190" s="252"/>
      <c r="R190" s="252"/>
      <c r="S190" s="252"/>
      <c r="T190" s="25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4" t="s">
        <v>139</v>
      </c>
      <c r="AU190" s="254" t="s">
        <v>85</v>
      </c>
      <c r="AV190" s="14" t="s">
        <v>85</v>
      </c>
      <c r="AW190" s="14" t="s">
        <v>35</v>
      </c>
      <c r="AX190" s="14" t="s">
        <v>76</v>
      </c>
      <c r="AY190" s="254" t="s">
        <v>127</v>
      </c>
    </row>
    <row r="191" s="14" customFormat="1">
      <c r="A191" s="14"/>
      <c r="B191" s="244"/>
      <c r="C191" s="245"/>
      <c r="D191" s="235" t="s">
        <v>139</v>
      </c>
      <c r="E191" s="246" t="s">
        <v>19</v>
      </c>
      <c r="F191" s="247" t="s">
        <v>225</v>
      </c>
      <c r="G191" s="245"/>
      <c r="H191" s="248">
        <v>2679.7249999999999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4" t="s">
        <v>139</v>
      </c>
      <c r="AU191" s="254" t="s">
        <v>85</v>
      </c>
      <c r="AV191" s="14" t="s">
        <v>85</v>
      </c>
      <c r="AW191" s="14" t="s">
        <v>35</v>
      </c>
      <c r="AX191" s="14" t="s">
        <v>76</v>
      </c>
      <c r="AY191" s="254" t="s">
        <v>127</v>
      </c>
    </row>
    <row r="192" s="14" customFormat="1">
      <c r="A192" s="14"/>
      <c r="B192" s="244"/>
      <c r="C192" s="245"/>
      <c r="D192" s="235" t="s">
        <v>139</v>
      </c>
      <c r="E192" s="246" t="s">
        <v>19</v>
      </c>
      <c r="F192" s="247" t="s">
        <v>226</v>
      </c>
      <c r="G192" s="245"/>
      <c r="H192" s="248">
        <v>24449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139</v>
      </c>
      <c r="AU192" s="254" t="s">
        <v>85</v>
      </c>
      <c r="AV192" s="14" t="s">
        <v>85</v>
      </c>
      <c r="AW192" s="14" t="s">
        <v>35</v>
      </c>
      <c r="AX192" s="14" t="s">
        <v>76</v>
      </c>
      <c r="AY192" s="254" t="s">
        <v>127</v>
      </c>
    </row>
    <row r="193" s="14" customFormat="1">
      <c r="A193" s="14"/>
      <c r="B193" s="244"/>
      <c r="C193" s="245"/>
      <c r="D193" s="235" t="s">
        <v>139</v>
      </c>
      <c r="E193" s="246" t="s">
        <v>19</v>
      </c>
      <c r="F193" s="247" t="s">
        <v>227</v>
      </c>
      <c r="G193" s="245"/>
      <c r="H193" s="248">
        <v>81.920000000000002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139</v>
      </c>
      <c r="AU193" s="254" t="s">
        <v>85</v>
      </c>
      <c r="AV193" s="14" t="s">
        <v>85</v>
      </c>
      <c r="AW193" s="14" t="s">
        <v>35</v>
      </c>
      <c r="AX193" s="14" t="s">
        <v>76</v>
      </c>
      <c r="AY193" s="254" t="s">
        <v>127</v>
      </c>
    </row>
    <row r="194" s="16" customFormat="1">
      <c r="A194" s="16"/>
      <c r="B194" s="266"/>
      <c r="C194" s="267"/>
      <c r="D194" s="235" t="s">
        <v>139</v>
      </c>
      <c r="E194" s="268" t="s">
        <v>19</v>
      </c>
      <c r="F194" s="269" t="s">
        <v>153</v>
      </c>
      <c r="G194" s="267"/>
      <c r="H194" s="270">
        <v>31705.305</v>
      </c>
      <c r="I194" s="271"/>
      <c r="J194" s="267"/>
      <c r="K194" s="267"/>
      <c r="L194" s="272"/>
      <c r="M194" s="273"/>
      <c r="N194" s="274"/>
      <c r="O194" s="274"/>
      <c r="P194" s="274"/>
      <c r="Q194" s="274"/>
      <c r="R194" s="274"/>
      <c r="S194" s="274"/>
      <c r="T194" s="275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76" t="s">
        <v>139</v>
      </c>
      <c r="AU194" s="276" t="s">
        <v>85</v>
      </c>
      <c r="AV194" s="16" t="s">
        <v>135</v>
      </c>
      <c r="AW194" s="16" t="s">
        <v>35</v>
      </c>
      <c r="AX194" s="16" t="s">
        <v>83</v>
      </c>
      <c r="AY194" s="276" t="s">
        <v>127</v>
      </c>
    </row>
    <row r="195" s="2" customFormat="1" ht="16.5" customHeight="1">
      <c r="A195" s="41"/>
      <c r="B195" s="42"/>
      <c r="C195" s="215" t="s">
        <v>8</v>
      </c>
      <c r="D195" s="215" t="s">
        <v>130</v>
      </c>
      <c r="E195" s="216" t="s">
        <v>228</v>
      </c>
      <c r="F195" s="217" t="s">
        <v>229</v>
      </c>
      <c r="G195" s="218" t="s">
        <v>201</v>
      </c>
      <c r="H195" s="219">
        <v>1984.0809999999999</v>
      </c>
      <c r="I195" s="220"/>
      <c r="J195" s="221">
        <f>ROUND(I195*H195,2)</f>
        <v>0</v>
      </c>
      <c r="K195" s="217" t="s">
        <v>134</v>
      </c>
      <c r="L195" s="47"/>
      <c r="M195" s="222" t="s">
        <v>19</v>
      </c>
      <c r="N195" s="223" t="s">
        <v>47</v>
      </c>
      <c r="O195" s="87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135</v>
      </c>
      <c r="AT195" s="226" t="s">
        <v>130</v>
      </c>
      <c r="AU195" s="226" t="s">
        <v>85</v>
      </c>
      <c r="AY195" s="20" t="s">
        <v>127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83</v>
      </c>
      <c r="BK195" s="227">
        <f>ROUND(I195*H195,2)</f>
        <v>0</v>
      </c>
      <c r="BL195" s="20" t="s">
        <v>135</v>
      </c>
      <c r="BM195" s="226" t="s">
        <v>230</v>
      </c>
    </row>
    <row r="196" s="2" customFormat="1">
      <c r="A196" s="41"/>
      <c r="B196" s="42"/>
      <c r="C196" s="43"/>
      <c r="D196" s="228" t="s">
        <v>137</v>
      </c>
      <c r="E196" s="43"/>
      <c r="F196" s="229" t="s">
        <v>231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137</v>
      </c>
      <c r="AU196" s="20" t="s">
        <v>85</v>
      </c>
    </row>
    <row r="197" s="14" customFormat="1">
      <c r="A197" s="14"/>
      <c r="B197" s="244"/>
      <c r="C197" s="245"/>
      <c r="D197" s="235" t="s">
        <v>139</v>
      </c>
      <c r="E197" s="246" t="s">
        <v>19</v>
      </c>
      <c r="F197" s="247" t="s">
        <v>210</v>
      </c>
      <c r="G197" s="245"/>
      <c r="H197" s="248">
        <v>491.42399999999998</v>
      </c>
      <c r="I197" s="249"/>
      <c r="J197" s="245"/>
      <c r="K197" s="245"/>
      <c r="L197" s="250"/>
      <c r="M197" s="251"/>
      <c r="N197" s="252"/>
      <c r="O197" s="252"/>
      <c r="P197" s="252"/>
      <c r="Q197" s="252"/>
      <c r="R197" s="252"/>
      <c r="S197" s="252"/>
      <c r="T197" s="25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4" t="s">
        <v>139</v>
      </c>
      <c r="AU197" s="254" t="s">
        <v>85</v>
      </c>
      <c r="AV197" s="14" t="s">
        <v>85</v>
      </c>
      <c r="AW197" s="14" t="s">
        <v>35</v>
      </c>
      <c r="AX197" s="14" t="s">
        <v>76</v>
      </c>
      <c r="AY197" s="254" t="s">
        <v>127</v>
      </c>
    </row>
    <row r="198" s="14" customFormat="1">
      <c r="A198" s="14"/>
      <c r="B198" s="244"/>
      <c r="C198" s="245"/>
      <c r="D198" s="235" t="s">
        <v>139</v>
      </c>
      <c r="E198" s="246" t="s">
        <v>19</v>
      </c>
      <c r="F198" s="247" t="s">
        <v>211</v>
      </c>
      <c r="G198" s="245"/>
      <c r="H198" s="248">
        <v>407.50799999999998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139</v>
      </c>
      <c r="AU198" s="254" t="s">
        <v>85</v>
      </c>
      <c r="AV198" s="14" t="s">
        <v>85</v>
      </c>
      <c r="AW198" s="14" t="s">
        <v>35</v>
      </c>
      <c r="AX198" s="14" t="s">
        <v>76</v>
      </c>
      <c r="AY198" s="254" t="s">
        <v>127</v>
      </c>
    </row>
    <row r="199" s="14" customFormat="1">
      <c r="A199" s="14"/>
      <c r="B199" s="244"/>
      <c r="C199" s="245"/>
      <c r="D199" s="235" t="s">
        <v>139</v>
      </c>
      <c r="E199" s="246" t="s">
        <v>19</v>
      </c>
      <c r="F199" s="247" t="s">
        <v>204</v>
      </c>
      <c r="G199" s="245"/>
      <c r="H199" s="248">
        <v>107.18899999999999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139</v>
      </c>
      <c r="AU199" s="254" t="s">
        <v>85</v>
      </c>
      <c r="AV199" s="14" t="s">
        <v>85</v>
      </c>
      <c r="AW199" s="14" t="s">
        <v>35</v>
      </c>
      <c r="AX199" s="14" t="s">
        <v>76</v>
      </c>
      <c r="AY199" s="254" t="s">
        <v>127</v>
      </c>
    </row>
    <row r="200" s="14" customFormat="1">
      <c r="A200" s="14"/>
      <c r="B200" s="244"/>
      <c r="C200" s="245"/>
      <c r="D200" s="235" t="s">
        <v>139</v>
      </c>
      <c r="E200" s="246" t="s">
        <v>19</v>
      </c>
      <c r="F200" s="247" t="s">
        <v>205</v>
      </c>
      <c r="G200" s="245"/>
      <c r="H200" s="248">
        <v>977.96000000000004</v>
      </c>
      <c r="I200" s="249"/>
      <c r="J200" s="245"/>
      <c r="K200" s="245"/>
      <c r="L200" s="250"/>
      <c r="M200" s="251"/>
      <c r="N200" s="252"/>
      <c r="O200" s="252"/>
      <c r="P200" s="252"/>
      <c r="Q200" s="252"/>
      <c r="R200" s="252"/>
      <c r="S200" s="252"/>
      <c r="T200" s="25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4" t="s">
        <v>139</v>
      </c>
      <c r="AU200" s="254" t="s">
        <v>85</v>
      </c>
      <c r="AV200" s="14" t="s">
        <v>85</v>
      </c>
      <c r="AW200" s="14" t="s">
        <v>35</v>
      </c>
      <c r="AX200" s="14" t="s">
        <v>76</v>
      </c>
      <c r="AY200" s="254" t="s">
        <v>127</v>
      </c>
    </row>
    <row r="201" s="16" customFormat="1">
      <c r="A201" s="16"/>
      <c r="B201" s="266"/>
      <c r="C201" s="267"/>
      <c r="D201" s="235" t="s">
        <v>139</v>
      </c>
      <c r="E201" s="268" t="s">
        <v>19</v>
      </c>
      <c r="F201" s="269" t="s">
        <v>153</v>
      </c>
      <c r="G201" s="267"/>
      <c r="H201" s="270">
        <v>1984.0810000000001</v>
      </c>
      <c r="I201" s="271"/>
      <c r="J201" s="267"/>
      <c r="K201" s="267"/>
      <c r="L201" s="272"/>
      <c r="M201" s="273"/>
      <c r="N201" s="274"/>
      <c r="O201" s="274"/>
      <c r="P201" s="274"/>
      <c r="Q201" s="274"/>
      <c r="R201" s="274"/>
      <c r="S201" s="274"/>
      <c r="T201" s="275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76" t="s">
        <v>139</v>
      </c>
      <c r="AU201" s="276" t="s">
        <v>85</v>
      </c>
      <c r="AV201" s="16" t="s">
        <v>135</v>
      </c>
      <c r="AW201" s="16" t="s">
        <v>35</v>
      </c>
      <c r="AX201" s="16" t="s">
        <v>83</v>
      </c>
      <c r="AY201" s="276" t="s">
        <v>127</v>
      </c>
    </row>
    <row r="202" s="2" customFormat="1" ht="37.8" customHeight="1">
      <c r="A202" s="41"/>
      <c r="B202" s="42"/>
      <c r="C202" s="215" t="s">
        <v>232</v>
      </c>
      <c r="D202" s="215" t="s">
        <v>130</v>
      </c>
      <c r="E202" s="216" t="s">
        <v>233</v>
      </c>
      <c r="F202" s="217" t="s">
        <v>234</v>
      </c>
      <c r="G202" s="218" t="s">
        <v>201</v>
      </c>
      <c r="H202" s="219">
        <v>1085.1489999999999</v>
      </c>
      <c r="I202" s="220"/>
      <c r="J202" s="221">
        <f>ROUND(I202*H202,2)</f>
        <v>0</v>
      </c>
      <c r="K202" s="217" t="s">
        <v>19</v>
      </c>
      <c r="L202" s="47"/>
      <c r="M202" s="222" t="s">
        <v>19</v>
      </c>
      <c r="N202" s="223" t="s">
        <v>47</v>
      </c>
      <c r="O202" s="87"/>
      <c r="P202" s="224">
        <f>O202*H202</f>
        <v>0</v>
      </c>
      <c r="Q202" s="224">
        <v>0</v>
      </c>
      <c r="R202" s="224">
        <f>Q202*H202</f>
        <v>0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135</v>
      </c>
      <c r="AT202" s="226" t="s">
        <v>130</v>
      </c>
      <c r="AU202" s="226" t="s">
        <v>85</v>
      </c>
      <c r="AY202" s="20" t="s">
        <v>127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0" t="s">
        <v>83</v>
      </c>
      <c r="BK202" s="227">
        <f>ROUND(I202*H202,2)</f>
        <v>0</v>
      </c>
      <c r="BL202" s="20" t="s">
        <v>135</v>
      </c>
      <c r="BM202" s="226" t="s">
        <v>235</v>
      </c>
    </row>
    <row r="203" s="2" customFormat="1">
      <c r="A203" s="41"/>
      <c r="B203" s="42"/>
      <c r="C203" s="43"/>
      <c r="D203" s="235" t="s">
        <v>186</v>
      </c>
      <c r="E203" s="43"/>
      <c r="F203" s="277" t="s">
        <v>236</v>
      </c>
      <c r="G203" s="43"/>
      <c r="H203" s="43"/>
      <c r="I203" s="230"/>
      <c r="J203" s="43"/>
      <c r="K203" s="43"/>
      <c r="L203" s="47"/>
      <c r="M203" s="231"/>
      <c r="N203" s="232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186</v>
      </c>
      <c r="AU203" s="20" t="s">
        <v>85</v>
      </c>
    </row>
    <row r="204" s="14" customFormat="1">
      <c r="A204" s="14"/>
      <c r="B204" s="244"/>
      <c r="C204" s="245"/>
      <c r="D204" s="235" t="s">
        <v>139</v>
      </c>
      <c r="E204" s="246" t="s">
        <v>19</v>
      </c>
      <c r="F204" s="247" t="s">
        <v>204</v>
      </c>
      <c r="G204" s="245"/>
      <c r="H204" s="248">
        <v>107.18899999999999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139</v>
      </c>
      <c r="AU204" s="254" t="s">
        <v>85</v>
      </c>
      <c r="AV204" s="14" t="s">
        <v>85</v>
      </c>
      <c r="AW204" s="14" t="s">
        <v>35</v>
      </c>
      <c r="AX204" s="14" t="s">
        <v>76</v>
      </c>
      <c r="AY204" s="254" t="s">
        <v>127</v>
      </c>
    </row>
    <row r="205" s="14" customFormat="1">
      <c r="A205" s="14"/>
      <c r="B205" s="244"/>
      <c r="C205" s="245"/>
      <c r="D205" s="235" t="s">
        <v>139</v>
      </c>
      <c r="E205" s="246" t="s">
        <v>19</v>
      </c>
      <c r="F205" s="247" t="s">
        <v>205</v>
      </c>
      <c r="G205" s="245"/>
      <c r="H205" s="248">
        <v>977.96000000000004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139</v>
      </c>
      <c r="AU205" s="254" t="s">
        <v>85</v>
      </c>
      <c r="AV205" s="14" t="s">
        <v>85</v>
      </c>
      <c r="AW205" s="14" t="s">
        <v>35</v>
      </c>
      <c r="AX205" s="14" t="s">
        <v>76</v>
      </c>
      <c r="AY205" s="254" t="s">
        <v>127</v>
      </c>
    </row>
    <row r="206" s="16" customFormat="1">
      <c r="A206" s="16"/>
      <c r="B206" s="266"/>
      <c r="C206" s="267"/>
      <c r="D206" s="235" t="s">
        <v>139</v>
      </c>
      <c r="E206" s="268" t="s">
        <v>19</v>
      </c>
      <c r="F206" s="269" t="s">
        <v>153</v>
      </c>
      <c r="G206" s="267"/>
      <c r="H206" s="270">
        <v>1085.1490000000001</v>
      </c>
      <c r="I206" s="271"/>
      <c r="J206" s="267"/>
      <c r="K206" s="267"/>
      <c r="L206" s="272"/>
      <c r="M206" s="273"/>
      <c r="N206" s="274"/>
      <c r="O206" s="274"/>
      <c r="P206" s="274"/>
      <c r="Q206" s="274"/>
      <c r="R206" s="274"/>
      <c r="S206" s="274"/>
      <c r="T206" s="275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76" t="s">
        <v>139</v>
      </c>
      <c r="AU206" s="276" t="s">
        <v>85</v>
      </c>
      <c r="AV206" s="16" t="s">
        <v>135</v>
      </c>
      <c r="AW206" s="16" t="s">
        <v>35</v>
      </c>
      <c r="AX206" s="16" t="s">
        <v>83</v>
      </c>
      <c r="AY206" s="276" t="s">
        <v>127</v>
      </c>
    </row>
    <row r="207" s="2" customFormat="1" ht="24.15" customHeight="1">
      <c r="A207" s="41"/>
      <c r="B207" s="42"/>
      <c r="C207" s="215" t="s">
        <v>237</v>
      </c>
      <c r="D207" s="215" t="s">
        <v>130</v>
      </c>
      <c r="E207" s="216" t="s">
        <v>238</v>
      </c>
      <c r="F207" s="217" t="s">
        <v>239</v>
      </c>
      <c r="G207" s="218" t="s">
        <v>201</v>
      </c>
      <c r="H207" s="219">
        <v>-16.384</v>
      </c>
      <c r="I207" s="220"/>
      <c r="J207" s="221">
        <f>ROUND(I207*H207,2)</f>
        <v>0</v>
      </c>
      <c r="K207" s="217" t="s">
        <v>19</v>
      </c>
      <c r="L207" s="47"/>
      <c r="M207" s="222" t="s">
        <v>19</v>
      </c>
      <c r="N207" s="223" t="s">
        <v>47</v>
      </c>
      <c r="O207" s="87"/>
      <c r="P207" s="224">
        <f>O207*H207</f>
        <v>0</v>
      </c>
      <c r="Q207" s="224">
        <v>0</v>
      </c>
      <c r="R207" s="224">
        <f>Q207*H207</f>
        <v>0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135</v>
      </c>
      <c r="AT207" s="226" t="s">
        <v>130</v>
      </c>
      <c r="AU207" s="226" t="s">
        <v>85</v>
      </c>
      <c r="AY207" s="20" t="s">
        <v>127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83</v>
      </c>
      <c r="BK207" s="227">
        <f>ROUND(I207*H207,2)</f>
        <v>0</v>
      </c>
      <c r="BL207" s="20" t="s">
        <v>135</v>
      </c>
      <c r="BM207" s="226" t="s">
        <v>240</v>
      </c>
    </row>
    <row r="208" s="13" customFormat="1">
      <c r="A208" s="13"/>
      <c r="B208" s="233"/>
      <c r="C208" s="234"/>
      <c r="D208" s="235" t="s">
        <v>139</v>
      </c>
      <c r="E208" s="236" t="s">
        <v>19</v>
      </c>
      <c r="F208" s="237" t="s">
        <v>241</v>
      </c>
      <c r="G208" s="234"/>
      <c r="H208" s="236" t="s">
        <v>19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139</v>
      </c>
      <c r="AU208" s="243" t="s">
        <v>85</v>
      </c>
      <c r="AV208" s="13" t="s">
        <v>83</v>
      </c>
      <c r="AW208" s="13" t="s">
        <v>35</v>
      </c>
      <c r="AX208" s="13" t="s">
        <v>76</v>
      </c>
      <c r="AY208" s="243" t="s">
        <v>127</v>
      </c>
    </row>
    <row r="209" s="14" customFormat="1">
      <c r="A209" s="14"/>
      <c r="B209" s="244"/>
      <c r="C209" s="245"/>
      <c r="D209" s="235" t="s">
        <v>139</v>
      </c>
      <c r="E209" s="246" t="s">
        <v>19</v>
      </c>
      <c r="F209" s="247" t="s">
        <v>242</v>
      </c>
      <c r="G209" s="245"/>
      <c r="H209" s="248">
        <v>-16.384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139</v>
      </c>
      <c r="AU209" s="254" t="s">
        <v>85</v>
      </c>
      <c r="AV209" s="14" t="s">
        <v>85</v>
      </c>
      <c r="AW209" s="14" t="s">
        <v>35</v>
      </c>
      <c r="AX209" s="14" t="s">
        <v>76</v>
      </c>
      <c r="AY209" s="254" t="s">
        <v>127</v>
      </c>
    </row>
    <row r="210" s="16" customFormat="1">
      <c r="A210" s="16"/>
      <c r="B210" s="266"/>
      <c r="C210" s="267"/>
      <c r="D210" s="235" t="s">
        <v>139</v>
      </c>
      <c r="E210" s="268" t="s">
        <v>19</v>
      </c>
      <c r="F210" s="269" t="s">
        <v>153</v>
      </c>
      <c r="G210" s="267"/>
      <c r="H210" s="270">
        <v>-16.384</v>
      </c>
      <c r="I210" s="271"/>
      <c r="J210" s="267"/>
      <c r="K210" s="267"/>
      <c r="L210" s="272"/>
      <c r="M210" s="273"/>
      <c r="N210" s="274"/>
      <c r="O210" s="274"/>
      <c r="P210" s="274"/>
      <c r="Q210" s="274"/>
      <c r="R210" s="274"/>
      <c r="S210" s="274"/>
      <c r="T210" s="275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76" t="s">
        <v>139</v>
      </c>
      <c r="AU210" s="276" t="s">
        <v>85</v>
      </c>
      <c r="AV210" s="16" t="s">
        <v>135</v>
      </c>
      <c r="AW210" s="16" t="s">
        <v>35</v>
      </c>
      <c r="AX210" s="16" t="s">
        <v>83</v>
      </c>
      <c r="AY210" s="276" t="s">
        <v>127</v>
      </c>
    </row>
    <row r="211" s="2" customFormat="1" ht="44.25" customHeight="1">
      <c r="A211" s="41"/>
      <c r="B211" s="42"/>
      <c r="C211" s="215" t="s">
        <v>243</v>
      </c>
      <c r="D211" s="215" t="s">
        <v>130</v>
      </c>
      <c r="E211" s="216" t="s">
        <v>244</v>
      </c>
      <c r="F211" s="217" t="s">
        <v>245</v>
      </c>
      <c r="G211" s="218" t="s">
        <v>201</v>
      </c>
      <c r="H211" s="219">
        <v>491.42399999999998</v>
      </c>
      <c r="I211" s="220"/>
      <c r="J211" s="221">
        <f>ROUND(I211*H211,2)</f>
        <v>0</v>
      </c>
      <c r="K211" s="217" t="s">
        <v>19</v>
      </c>
      <c r="L211" s="47"/>
      <c r="M211" s="222" t="s">
        <v>19</v>
      </c>
      <c r="N211" s="223" t="s">
        <v>47</v>
      </c>
      <c r="O211" s="87"/>
      <c r="P211" s="224">
        <f>O211*H211</f>
        <v>0</v>
      </c>
      <c r="Q211" s="224">
        <v>0</v>
      </c>
      <c r="R211" s="224">
        <f>Q211*H211</f>
        <v>0</v>
      </c>
      <c r="S211" s="224">
        <v>0</v>
      </c>
      <c r="T211" s="225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135</v>
      </c>
      <c r="AT211" s="226" t="s">
        <v>130</v>
      </c>
      <c r="AU211" s="226" t="s">
        <v>85</v>
      </c>
      <c r="AY211" s="20" t="s">
        <v>127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83</v>
      </c>
      <c r="BK211" s="227">
        <f>ROUND(I211*H211,2)</f>
        <v>0</v>
      </c>
      <c r="BL211" s="20" t="s">
        <v>135</v>
      </c>
      <c r="BM211" s="226" t="s">
        <v>246</v>
      </c>
    </row>
    <row r="212" s="14" customFormat="1">
      <c r="A212" s="14"/>
      <c r="B212" s="244"/>
      <c r="C212" s="245"/>
      <c r="D212" s="235" t="s">
        <v>139</v>
      </c>
      <c r="E212" s="246" t="s">
        <v>19</v>
      </c>
      <c r="F212" s="247" t="s">
        <v>210</v>
      </c>
      <c r="G212" s="245"/>
      <c r="H212" s="248">
        <v>491.42399999999998</v>
      </c>
      <c r="I212" s="249"/>
      <c r="J212" s="245"/>
      <c r="K212" s="245"/>
      <c r="L212" s="250"/>
      <c r="M212" s="251"/>
      <c r="N212" s="252"/>
      <c r="O212" s="252"/>
      <c r="P212" s="252"/>
      <c r="Q212" s="252"/>
      <c r="R212" s="252"/>
      <c r="S212" s="252"/>
      <c r="T212" s="25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4" t="s">
        <v>139</v>
      </c>
      <c r="AU212" s="254" t="s">
        <v>85</v>
      </c>
      <c r="AV212" s="14" t="s">
        <v>85</v>
      </c>
      <c r="AW212" s="14" t="s">
        <v>35</v>
      </c>
      <c r="AX212" s="14" t="s">
        <v>76</v>
      </c>
      <c r="AY212" s="254" t="s">
        <v>127</v>
      </c>
    </row>
    <row r="213" s="16" customFormat="1">
      <c r="A213" s="16"/>
      <c r="B213" s="266"/>
      <c r="C213" s="267"/>
      <c r="D213" s="235" t="s">
        <v>139</v>
      </c>
      <c r="E213" s="268" t="s">
        <v>19</v>
      </c>
      <c r="F213" s="269" t="s">
        <v>153</v>
      </c>
      <c r="G213" s="267"/>
      <c r="H213" s="270">
        <v>491.42399999999998</v>
      </c>
      <c r="I213" s="271"/>
      <c r="J213" s="267"/>
      <c r="K213" s="267"/>
      <c r="L213" s="272"/>
      <c r="M213" s="273"/>
      <c r="N213" s="274"/>
      <c r="O213" s="274"/>
      <c r="P213" s="274"/>
      <c r="Q213" s="274"/>
      <c r="R213" s="274"/>
      <c r="S213" s="274"/>
      <c r="T213" s="275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76" t="s">
        <v>139</v>
      </c>
      <c r="AU213" s="276" t="s">
        <v>85</v>
      </c>
      <c r="AV213" s="16" t="s">
        <v>135</v>
      </c>
      <c r="AW213" s="16" t="s">
        <v>35</v>
      </c>
      <c r="AX213" s="16" t="s">
        <v>83</v>
      </c>
      <c r="AY213" s="276" t="s">
        <v>127</v>
      </c>
    </row>
    <row r="214" s="2" customFormat="1" ht="44.25" customHeight="1">
      <c r="A214" s="41"/>
      <c r="B214" s="42"/>
      <c r="C214" s="215" t="s">
        <v>247</v>
      </c>
      <c r="D214" s="215" t="s">
        <v>130</v>
      </c>
      <c r="E214" s="216" t="s">
        <v>248</v>
      </c>
      <c r="F214" s="217" t="s">
        <v>249</v>
      </c>
      <c r="G214" s="218" t="s">
        <v>201</v>
      </c>
      <c r="H214" s="219">
        <v>407.50799999999998</v>
      </c>
      <c r="I214" s="220"/>
      <c r="J214" s="221">
        <f>ROUND(I214*H214,2)</f>
        <v>0</v>
      </c>
      <c r="K214" s="217" t="s">
        <v>19</v>
      </c>
      <c r="L214" s="47"/>
      <c r="M214" s="222" t="s">
        <v>19</v>
      </c>
      <c r="N214" s="223" t="s">
        <v>47</v>
      </c>
      <c r="O214" s="87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26" t="s">
        <v>135</v>
      </c>
      <c r="AT214" s="226" t="s">
        <v>130</v>
      </c>
      <c r="AU214" s="226" t="s">
        <v>85</v>
      </c>
      <c r="AY214" s="20" t="s">
        <v>127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20" t="s">
        <v>83</v>
      </c>
      <c r="BK214" s="227">
        <f>ROUND(I214*H214,2)</f>
        <v>0</v>
      </c>
      <c r="BL214" s="20" t="s">
        <v>135</v>
      </c>
      <c r="BM214" s="226" t="s">
        <v>250</v>
      </c>
    </row>
    <row r="215" s="14" customFormat="1">
      <c r="A215" s="14"/>
      <c r="B215" s="244"/>
      <c r="C215" s="245"/>
      <c r="D215" s="235" t="s">
        <v>139</v>
      </c>
      <c r="E215" s="246" t="s">
        <v>19</v>
      </c>
      <c r="F215" s="247" t="s">
        <v>211</v>
      </c>
      <c r="G215" s="245"/>
      <c r="H215" s="248">
        <v>407.50799999999998</v>
      </c>
      <c r="I215" s="249"/>
      <c r="J215" s="245"/>
      <c r="K215" s="245"/>
      <c r="L215" s="250"/>
      <c r="M215" s="251"/>
      <c r="N215" s="252"/>
      <c r="O215" s="252"/>
      <c r="P215" s="252"/>
      <c r="Q215" s="252"/>
      <c r="R215" s="252"/>
      <c r="S215" s="252"/>
      <c r="T215" s="25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4" t="s">
        <v>139</v>
      </c>
      <c r="AU215" s="254" t="s">
        <v>85</v>
      </c>
      <c r="AV215" s="14" t="s">
        <v>85</v>
      </c>
      <c r="AW215" s="14" t="s">
        <v>35</v>
      </c>
      <c r="AX215" s="14" t="s">
        <v>76</v>
      </c>
      <c r="AY215" s="254" t="s">
        <v>127</v>
      </c>
    </row>
    <row r="216" s="16" customFormat="1">
      <c r="A216" s="16"/>
      <c r="B216" s="266"/>
      <c r="C216" s="267"/>
      <c r="D216" s="235" t="s">
        <v>139</v>
      </c>
      <c r="E216" s="268" t="s">
        <v>19</v>
      </c>
      <c r="F216" s="269" t="s">
        <v>153</v>
      </c>
      <c r="G216" s="267"/>
      <c r="H216" s="270">
        <v>407.50799999999998</v>
      </c>
      <c r="I216" s="271"/>
      <c r="J216" s="267"/>
      <c r="K216" s="267"/>
      <c r="L216" s="272"/>
      <c r="M216" s="273"/>
      <c r="N216" s="274"/>
      <c r="O216" s="274"/>
      <c r="P216" s="274"/>
      <c r="Q216" s="274"/>
      <c r="R216" s="274"/>
      <c r="S216" s="274"/>
      <c r="T216" s="275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76" t="s">
        <v>139</v>
      </c>
      <c r="AU216" s="276" t="s">
        <v>85</v>
      </c>
      <c r="AV216" s="16" t="s">
        <v>135</v>
      </c>
      <c r="AW216" s="16" t="s">
        <v>35</v>
      </c>
      <c r="AX216" s="16" t="s">
        <v>83</v>
      </c>
      <c r="AY216" s="276" t="s">
        <v>127</v>
      </c>
    </row>
    <row r="217" s="12" customFormat="1" ht="25.92" customHeight="1">
      <c r="A217" s="12"/>
      <c r="B217" s="199"/>
      <c r="C217" s="200"/>
      <c r="D217" s="201" t="s">
        <v>75</v>
      </c>
      <c r="E217" s="202" t="s">
        <v>251</v>
      </c>
      <c r="F217" s="202" t="s">
        <v>252</v>
      </c>
      <c r="G217" s="200"/>
      <c r="H217" s="200"/>
      <c r="I217" s="203"/>
      <c r="J217" s="204">
        <f>BK217</f>
        <v>0</v>
      </c>
      <c r="K217" s="200"/>
      <c r="L217" s="205"/>
      <c r="M217" s="206"/>
      <c r="N217" s="207"/>
      <c r="O217" s="207"/>
      <c r="P217" s="208">
        <f>P218</f>
        <v>0</v>
      </c>
      <c r="Q217" s="207"/>
      <c r="R217" s="208">
        <f>R218</f>
        <v>0</v>
      </c>
      <c r="S217" s="207"/>
      <c r="T217" s="209">
        <f>T218</f>
        <v>8.0172000000000008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0" t="s">
        <v>85</v>
      </c>
      <c r="AT217" s="211" t="s">
        <v>75</v>
      </c>
      <c r="AU217" s="211" t="s">
        <v>76</v>
      </c>
      <c r="AY217" s="210" t="s">
        <v>127</v>
      </c>
      <c r="BK217" s="212">
        <f>BK218</f>
        <v>0</v>
      </c>
    </row>
    <row r="218" s="12" customFormat="1" ht="22.8" customHeight="1">
      <c r="A218" s="12"/>
      <c r="B218" s="199"/>
      <c r="C218" s="200"/>
      <c r="D218" s="201" t="s">
        <v>75</v>
      </c>
      <c r="E218" s="213" t="s">
        <v>253</v>
      </c>
      <c r="F218" s="213" t="s">
        <v>254</v>
      </c>
      <c r="G218" s="200"/>
      <c r="H218" s="200"/>
      <c r="I218" s="203"/>
      <c r="J218" s="214">
        <f>BK218</f>
        <v>0</v>
      </c>
      <c r="K218" s="200"/>
      <c r="L218" s="205"/>
      <c r="M218" s="206"/>
      <c r="N218" s="207"/>
      <c r="O218" s="207"/>
      <c r="P218" s="208">
        <f>SUM(P219:P234)</f>
        <v>0</v>
      </c>
      <c r="Q218" s="207"/>
      <c r="R218" s="208">
        <f>SUM(R219:R234)</f>
        <v>0</v>
      </c>
      <c r="S218" s="207"/>
      <c r="T218" s="209">
        <f>SUM(T219:T234)</f>
        <v>8.0172000000000008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0" t="s">
        <v>85</v>
      </c>
      <c r="AT218" s="211" t="s">
        <v>75</v>
      </c>
      <c r="AU218" s="211" t="s">
        <v>83</v>
      </c>
      <c r="AY218" s="210" t="s">
        <v>127</v>
      </c>
      <c r="BK218" s="212">
        <f>SUM(BK219:BK234)</f>
        <v>0</v>
      </c>
    </row>
    <row r="219" s="2" customFormat="1" ht="33" customHeight="1">
      <c r="A219" s="41"/>
      <c r="B219" s="42"/>
      <c r="C219" s="215" t="s">
        <v>255</v>
      </c>
      <c r="D219" s="215" t="s">
        <v>130</v>
      </c>
      <c r="E219" s="216" t="s">
        <v>256</v>
      </c>
      <c r="F219" s="217" t="s">
        <v>257</v>
      </c>
      <c r="G219" s="218" t="s">
        <v>258</v>
      </c>
      <c r="H219" s="219">
        <v>8017.1999999999998</v>
      </c>
      <c r="I219" s="220"/>
      <c r="J219" s="221">
        <f>ROUND(I219*H219,2)</f>
        <v>0</v>
      </c>
      <c r="K219" s="217" t="s">
        <v>134</v>
      </c>
      <c r="L219" s="47"/>
      <c r="M219" s="222" t="s">
        <v>19</v>
      </c>
      <c r="N219" s="223" t="s">
        <v>47</v>
      </c>
      <c r="O219" s="87"/>
      <c r="P219" s="224">
        <f>O219*H219</f>
        <v>0</v>
      </c>
      <c r="Q219" s="224">
        <v>0</v>
      </c>
      <c r="R219" s="224">
        <f>Q219*H219</f>
        <v>0</v>
      </c>
      <c r="S219" s="224">
        <v>0.001</v>
      </c>
      <c r="T219" s="225">
        <f>S219*H219</f>
        <v>8.0172000000000008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247</v>
      </c>
      <c r="AT219" s="226" t="s">
        <v>130</v>
      </c>
      <c r="AU219" s="226" t="s">
        <v>85</v>
      </c>
      <c r="AY219" s="20" t="s">
        <v>127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0" t="s">
        <v>83</v>
      </c>
      <c r="BK219" s="227">
        <f>ROUND(I219*H219,2)</f>
        <v>0</v>
      </c>
      <c r="BL219" s="20" t="s">
        <v>247</v>
      </c>
      <c r="BM219" s="226" t="s">
        <v>259</v>
      </c>
    </row>
    <row r="220" s="2" customFormat="1">
      <c r="A220" s="41"/>
      <c r="B220" s="42"/>
      <c r="C220" s="43"/>
      <c r="D220" s="228" t="s">
        <v>137</v>
      </c>
      <c r="E220" s="43"/>
      <c r="F220" s="229" t="s">
        <v>260</v>
      </c>
      <c r="G220" s="43"/>
      <c r="H220" s="43"/>
      <c r="I220" s="230"/>
      <c r="J220" s="43"/>
      <c r="K220" s="43"/>
      <c r="L220" s="47"/>
      <c r="M220" s="231"/>
      <c r="N220" s="232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137</v>
      </c>
      <c r="AU220" s="20" t="s">
        <v>85</v>
      </c>
    </row>
    <row r="221" s="13" customFormat="1">
      <c r="A221" s="13"/>
      <c r="B221" s="233"/>
      <c r="C221" s="234"/>
      <c r="D221" s="235" t="s">
        <v>139</v>
      </c>
      <c r="E221" s="236" t="s">
        <v>19</v>
      </c>
      <c r="F221" s="237" t="s">
        <v>149</v>
      </c>
      <c r="G221" s="234"/>
      <c r="H221" s="236" t="s">
        <v>19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139</v>
      </c>
      <c r="AU221" s="243" t="s">
        <v>85</v>
      </c>
      <c r="AV221" s="13" t="s">
        <v>83</v>
      </c>
      <c r="AW221" s="13" t="s">
        <v>35</v>
      </c>
      <c r="AX221" s="13" t="s">
        <v>76</v>
      </c>
      <c r="AY221" s="243" t="s">
        <v>127</v>
      </c>
    </row>
    <row r="222" s="13" customFormat="1">
      <c r="A222" s="13"/>
      <c r="B222" s="233"/>
      <c r="C222" s="234"/>
      <c r="D222" s="235" t="s">
        <v>139</v>
      </c>
      <c r="E222" s="236" t="s">
        <v>19</v>
      </c>
      <c r="F222" s="237" t="s">
        <v>150</v>
      </c>
      <c r="G222" s="234"/>
      <c r="H222" s="236" t="s">
        <v>19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139</v>
      </c>
      <c r="AU222" s="243" t="s">
        <v>85</v>
      </c>
      <c r="AV222" s="13" t="s">
        <v>83</v>
      </c>
      <c r="AW222" s="13" t="s">
        <v>35</v>
      </c>
      <c r="AX222" s="13" t="s">
        <v>76</v>
      </c>
      <c r="AY222" s="243" t="s">
        <v>127</v>
      </c>
    </row>
    <row r="223" s="14" customFormat="1">
      <c r="A223" s="14"/>
      <c r="B223" s="244"/>
      <c r="C223" s="245"/>
      <c r="D223" s="235" t="s">
        <v>139</v>
      </c>
      <c r="E223" s="246" t="s">
        <v>19</v>
      </c>
      <c r="F223" s="247" t="s">
        <v>261</v>
      </c>
      <c r="G223" s="245"/>
      <c r="H223" s="248">
        <v>786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139</v>
      </c>
      <c r="AU223" s="254" t="s">
        <v>85</v>
      </c>
      <c r="AV223" s="14" t="s">
        <v>85</v>
      </c>
      <c r="AW223" s="14" t="s">
        <v>35</v>
      </c>
      <c r="AX223" s="14" t="s">
        <v>76</v>
      </c>
      <c r="AY223" s="254" t="s">
        <v>127</v>
      </c>
    </row>
    <row r="224" s="14" customFormat="1">
      <c r="A224" s="14"/>
      <c r="B224" s="244"/>
      <c r="C224" s="245"/>
      <c r="D224" s="235" t="s">
        <v>139</v>
      </c>
      <c r="E224" s="246" t="s">
        <v>19</v>
      </c>
      <c r="F224" s="247" t="s">
        <v>262</v>
      </c>
      <c r="G224" s="245"/>
      <c r="H224" s="248">
        <v>1650.5999999999999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139</v>
      </c>
      <c r="AU224" s="254" t="s">
        <v>85</v>
      </c>
      <c r="AV224" s="14" t="s">
        <v>85</v>
      </c>
      <c r="AW224" s="14" t="s">
        <v>35</v>
      </c>
      <c r="AX224" s="14" t="s">
        <v>76</v>
      </c>
      <c r="AY224" s="254" t="s">
        <v>127</v>
      </c>
    </row>
    <row r="225" s="15" customFormat="1">
      <c r="A225" s="15"/>
      <c r="B225" s="255"/>
      <c r="C225" s="256"/>
      <c r="D225" s="235" t="s">
        <v>139</v>
      </c>
      <c r="E225" s="257" t="s">
        <v>19</v>
      </c>
      <c r="F225" s="258" t="s">
        <v>143</v>
      </c>
      <c r="G225" s="256"/>
      <c r="H225" s="259">
        <v>2436.5999999999999</v>
      </c>
      <c r="I225" s="260"/>
      <c r="J225" s="256"/>
      <c r="K225" s="256"/>
      <c r="L225" s="261"/>
      <c r="M225" s="262"/>
      <c r="N225" s="263"/>
      <c r="O225" s="263"/>
      <c r="P225" s="263"/>
      <c r="Q225" s="263"/>
      <c r="R225" s="263"/>
      <c r="S225" s="263"/>
      <c r="T225" s="26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5" t="s">
        <v>139</v>
      </c>
      <c r="AU225" s="265" t="s">
        <v>85</v>
      </c>
      <c r="AV225" s="15" t="s">
        <v>144</v>
      </c>
      <c r="AW225" s="15" t="s">
        <v>35</v>
      </c>
      <c r="AX225" s="15" t="s">
        <v>76</v>
      </c>
      <c r="AY225" s="265" t="s">
        <v>127</v>
      </c>
    </row>
    <row r="226" s="13" customFormat="1">
      <c r="A226" s="13"/>
      <c r="B226" s="233"/>
      <c r="C226" s="234"/>
      <c r="D226" s="235" t="s">
        <v>139</v>
      </c>
      <c r="E226" s="236" t="s">
        <v>19</v>
      </c>
      <c r="F226" s="237" t="s">
        <v>145</v>
      </c>
      <c r="G226" s="234"/>
      <c r="H226" s="236" t="s">
        <v>19</v>
      </c>
      <c r="I226" s="238"/>
      <c r="J226" s="234"/>
      <c r="K226" s="234"/>
      <c r="L226" s="239"/>
      <c r="M226" s="240"/>
      <c r="N226" s="241"/>
      <c r="O226" s="241"/>
      <c r="P226" s="241"/>
      <c r="Q226" s="241"/>
      <c r="R226" s="241"/>
      <c r="S226" s="241"/>
      <c r="T226" s="24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3" t="s">
        <v>139</v>
      </c>
      <c r="AU226" s="243" t="s">
        <v>85</v>
      </c>
      <c r="AV226" s="13" t="s">
        <v>83</v>
      </c>
      <c r="AW226" s="13" t="s">
        <v>35</v>
      </c>
      <c r="AX226" s="13" t="s">
        <v>76</v>
      </c>
      <c r="AY226" s="243" t="s">
        <v>127</v>
      </c>
    </row>
    <row r="227" s="13" customFormat="1">
      <c r="A227" s="13"/>
      <c r="B227" s="233"/>
      <c r="C227" s="234"/>
      <c r="D227" s="235" t="s">
        <v>139</v>
      </c>
      <c r="E227" s="236" t="s">
        <v>19</v>
      </c>
      <c r="F227" s="237" t="s">
        <v>146</v>
      </c>
      <c r="G227" s="234"/>
      <c r="H227" s="236" t="s">
        <v>19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139</v>
      </c>
      <c r="AU227" s="243" t="s">
        <v>85</v>
      </c>
      <c r="AV227" s="13" t="s">
        <v>83</v>
      </c>
      <c r="AW227" s="13" t="s">
        <v>35</v>
      </c>
      <c r="AX227" s="13" t="s">
        <v>76</v>
      </c>
      <c r="AY227" s="243" t="s">
        <v>127</v>
      </c>
    </row>
    <row r="228" s="13" customFormat="1">
      <c r="A228" s="13"/>
      <c r="B228" s="233"/>
      <c r="C228" s="234"/>
      <c r="D228" s="235" t="s">
        <v>139</v>
      </c>
      <c r="E228" s="236" t="s">
        <v>19</v>
      </c>
      <c r="F228" s="237" t="s">
        <v>166</v>
      </c>
      <c r="G228" s="234"/>
      <c r="H228" s="236" t="s">
        <v>19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139</v>
      </c>
      <c r="AU228" s="243" t="s">
        <v>85</v>
      </c>
      <c r="AV228" s="13" t="s">
        <v>83</v>
      </c>
      <c r="AW228" s="13" t="s">
        <v>35</v>
      </c>
      <c r="AX228" s="13" t="s">
        <v>76</v>
      </c>
      <c r="AY228" s="243" t="s">
        <v>127</v>
      </c>
    </row>
    <row r="229" s="14" customFormat="1">
      <c r="A229" s="14"/>
      <c r="B229" s="244"/>
      <c r="C229" s="245"/>
      <c r="D229" s="235" t="s">
        <v>139</v>
      </c>
      <c r="E229" s="246" t="s">
        <v>19</v>
      </c>
      <c r="F229" s="247" t="s">
        <v>263</v>
      </c>
      <c r="G229" s="245"/>
      <c r="H229" s="248">
        <v>1100.4000000000001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139</v>
      </c>
      <c r="AU229" s="254" t="s">
        <v>85</v>
      </c>
      <c r="AV229" s="14" t="s">
        <v>85</v>
      </c>
      <c r="AW229" s="14" t="s">
        <v>35</v>
      </c>
      <c r="AX229" s="14" t="s">
        <v>76</v>
      </c>
      <c r="AY229" s="254" t="s">
        <v>127</v>
      </c>
    </row>
    <row r="230" s="14" customFormat="1">
      <c r="A230" s="14"/>
      <c r="B230" s="244"/>
      <c r="C230" s="245"/>
      <c r="D230" s="235" t="s">
        <v>139</v>
      </c>
      <c r="E230" s="246" t="s">
        <v>19</v>
      </c>
      <c r="F230" s="247" t="s">
        <v>264</v>
      </c>
      <c r="G230" s="245"/>
      <c r="H230" s="248">
        <v>4480.1999999999998</v>
      </c>
      <c r="I230" s="249"/>
      <c r="J230" s="245"/>
      <c r="K230" s="245"/>
      <c r="L230" s="250"/>
      <c r="M230" s="251"/>
      <c r="N230" s="252"/>
      <c r="O230" s="252"/>
      <c r="P230" s="252"/>
      <c r="Q230" s="252"/>
      <c r="R230" s="252"/>
      <c r="S230" s="252"/>
      <c r="T230" s="25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4" t="s">
        <v>139</v>
      </c>
      <c r="AU230" s="254" t="s">
        <v>85</v>
      </c>
      <c r="AV230" s="14" t="s">
        <v>85</v>
      </c>
      <c r="AW230" s="14" t="s">
        <v>35</v>
      </c>
      <c r="AX230" s="14" t="s">
        <v>76</v>
      </c>
      <c r="AY230" s="254" t="s">
        <v>127</v>
      </c>
    </row>
    <row r="231" s="15" customFormat="1">
      <c r="A231" s="15"/>
      <c r="B231" s="255"/>
      <c r="C231" s="256"/>
      <c r="D231" s="235" t="s">
        <v>139</v>
      </c>
      <c r="E231" s="257" t="s">
        <v>19</v>
      </c>
      <c r="F231" s="258" t="s">
        <v>143</v>
      </c>
      <c r="G231" s="256"/>
      <c r="H231" s="259">
        <v>5580.6000000000004</v>
      </c>
      <c r="I231" s="260"/>
      <c r="J231" s="256"/>
      <c r="K231" s="256"/>
      <c r="L231" s="261"/>
      <c r="M231" s="262"/>
      <c r="N231" s="263"/>
      <c r="O231" s="263"/>
      <c r="P231" s="263"/>
      <c r="Q231" s="263"/>
      <c r="R231" s="263"/>
      <c r="S231" s="263"/>
      <c r="T231" s="264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5" t="s">
        <v>139</v>
      </c>
      <c r="AU231" s="265" t="s">
        <v>85</v>
      </c>
      <c r="AV231" s="15" t="s">
        <v>144</v>
      </c>
      <c r="AW231" s="15" t="s">
        <v>35</v>
      </c>
      <c r="AX231" s="15" t="s">
        <v>76</v>
      </c>
      <c r="AY231" s="265" t="s">
        <v>127</v>
      </c>
    </row>
    <row r="232" s="16" customFormat="1">
      <c r="A232" s="16"/>
      <c r="B232" s="266"/>
      <c r="C232" s="267"/>
      <c r="D232" s="235" t="s">
        <v>139</v>
      </c>
      <c r="E232" s="268" t="s">
        <v>19</v>
      </c>
      <c r="F232" s="269" t="s">
        <v>153</v>
      </c>
      <c r="G232" s="267"/>
      <c r="H232" s="270">
        <v>8017.1999999999998</v>
      </c>
      <c r="I232" s="271"/>
      <c r="J232" s="267"/>
      <c r="K232" s="267"/>
      <c r="L232" s="272"/>
      <c r="M232" s="273"/>
      <c r="N232" s="274"/>
      <c r="O232" s="274"/>
      <c r="P232" s="274"/>
      <c r="Q232" s="274"/>
      <c r="R232" s="274"/>
      <c r="S232" s="274"/>
      <c r="T232" s="275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76" t="s">
        <v>139</v>
      </c>
      <c r="AU232" s="276" t="s">
        <v>85</v>
      </c>
      <c r="AV232" s="16" t="s">
        <v>135</v>
      </c>
      <c r="AW232" s="16" t="s">
        <v>35</v>
      </c>
      <c r="AX232" s="16" t="s">
        <v>83</v>
      </c>
      <c r="AY232" s="276" t="s">
        <v>127</v>
      </c>
    </row>
    <row r="233" s="2" customFormat="1" ht="44.25" customHeight="1">
      <c r="A233" s="41"/>
      <c r="B233" s="42"/>
      <c r="C233" s="215" t="s">
        <v>265</v>
      </c>
      <c r="D233" s="215" t="s">
        <v>130</v>
      </c>
      <c r="E233" s="216" t="s">
        <v>266</v>
      </c>
      <c r="F233" s="217" t="s">
        <v>267</v>
      </c>
      <c r="G233" s="218" t="s">
        <v>268</v>
      </c>
      <c r="H233" s="278"/>
      <c r="I233" s="220"/>
      <c r="J233" s="221">
        <f>ROUND(I233*H233,2)</f>
        <v>0</v>
      </c>
      <c r="K233" s="217" t="s">
        <v>134</v>
      </c>
      <c r="L233" s="47"/>
      <c r="M233" s="222" t="s">
        <v>19</v>
      </c>
      <c r="N233" s="223" t="s">
        <v>47</v>
      </c>
      <c r="O233" s="87"/>
      <c r="P233" s="224">
        <f>O233*H233</f>
        <v>0</v>
      </c>
      <c r="Q233" s="224">
        <v>0</v>
      </c>
      <c r="R233" s="224">
        <f>Q233*H233</f>
        <v>0</v>
      </c>
      <c r="S233" s="224">
        <v>0</v>
      </c>
      <c r="T233" s="225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26" t="s">
        <v>247</v>
      </c>
      <c r="AT233" s="226" t="s">
        <v>130</v>
      </c>
      <c r="AU233" s="226" t="s">
        <v>85</v>
      </c>
      <c r="AY233" s="20" t="s">
        <v>127</v>
      </c>
      <c r="BE233" s="227">
        <f>IF(N233="základní",J233,0)</f>
        <v>0</v>
      </c>
      <c r="BF233" s="227">
        <f>IF(N233="snížená",J233,0)</f>
        <v>0</v>
      </c>
      <c r="BG233" s="227">
        <f>IF(N233="zákl. přenesená",J233,0)</f>
        <v>0</v>
      </c>
      <c r="BH233" s="227">
        <f>IF(N233="sníž. přenesená",J233,0)</f>
        <v>0</v>
      </c>
      <c r="BI233" s="227">
        <f>IF(N233="nulová",J233,0)</f>
        <v>0</v>
      </c>
      <c r="BJ233" s="20" t="s">
        <v>83</v>
      </c>
      <c r="BK233" s="227">
        <f>ROUND(I233*H233,2)</f>
        <v>0</v>
      </c>
      <c r="BL233" s="20" t="s">
        <v>247</v>
      </c>
      <c r="BM233" s="226" t="s">
        <v>269</v>
      </c>
    </row>
    <row r="234" s="2" customFormat="1">
      <c r="A234" s="41"/>
      <c r="B234" s="42"/>
      <c r="C234" s="43"/>
      <c r="D234" s="228" t="s">
        <v>137</v>
      </c>
      <c r="E234" s="43"/>
      <c r="F234" s="229" t="s">
        <v>270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137</v>
      </c>
      <c r="AU234" s="20" t="s">
        <v>85</v>
      </c>
    </row>
    <row r="235" s="12" customFormat="1" ht="25.92" customHeight="1">
      <c r="A235" s="12"/>
      <c r="B235" s="199"/>
      <c r="C235" s="200"/>
      <c r="D235" s="201" t="s">
        <v>75</v>
      </c>
      <c r="E235" s="202" t="s">
        <v>271</v>
      </c>
      <c r="F235" s="202" t="s">
        <v>272</v>
      </c>
      <c r="G235" s="200"/>
      <c r="H235" s="200"/>
      <c r="I235" s="203"/>
      <c r="J235" s="204">
        <f>BK235</f>
        <v>0</v>
      </c>
      <c r="K235" s="200"/>
      <c r="L235" s="205"/>
      <c r="M235" s="206"/>
      <c r="N235" s="207"/>
      <c r="O235" s="207"/>
      <c r="P235" s="208">
        <f>SUM(P236:P244)</f>
        <v>0</v>
      </c>
      <c r="Q235" s="207"/>
      <c r="R235" s="208">
        <f>SUM(R236:R244)</f>
        <v>0</v>
      </c>
      <c r="S235" s="207"/>
      <c r="T235" s="209">
        <f>SUM(T236:T244)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0" t="s">
        <v>135</v>
      </c>
      <c r="AT235" s="211" t="s">
        <v>75</v>
      </c>
      <c r="AU235" s="211" t="s">
        <v>76</v>
      </c>
      <c r="AY235" s="210" t="s">
        <v>127</v>
      </c>
      <c r="BK235" s="212">
        <f>SUM(BK236:BK244)</f>
        <v>0</v>
      </c>
    </row>
    <row r="236" s="2" customFormat="1" ht="24.15" customHeight="1">
      <c r="A236" s="41"/>
      <c r="B236" s="42"/>
      <c r="C236" s="215" t="s">
        <v>273</v>
      </c>
      <c r="D236" s="215" t="s">
        <v>130</v>
      </c>
      <c r="E236" s="216" t="s">
        <v>274</v>
      </c>
      <c r="F236" s="217" t="s">
        <v>275</v>
      </c>
      <c r="G236" s="218" t="s">
        <v>276</v>
      </c>
      <c r="H236" s="219">
        <v>20</v>
      </c>
      <c r="I236" s="220"/>
      <c r="J236" s="221">
        <f>ROUND(I236*H236,2)</f>
        <v>0</v>
      </c>
      <c r="K236" s="217" t="s">
        <v>134</v>
      </c>
      <c r="L236" s="47"/>
      <c r="M236" s="222" t="s">
        <v>19</v>
      </c>
      <c r="N236" s="223" t="s">
        <v>47</v>
      </c>
      <c r="O236" s="87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26" t="s">
        <v>277</v>
      </c>
      <c r="AT236" s="226" t="s">
        <v>130</v>
      </c>
      <c r="AU236" s="226" t="s">
        <v>83</v>
      </c>
      <c r="AY236" s="20" t="s">
        <v>127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20" t="s">
        <v>83</v>
      </c>
      <c r="BK236" s="227">
        <f>ROUND(I236*H236,2)</f>
        <v>0</v>
      </c>
      <c r="BL236" s="20" t="s">
        <v>277</v>
      </c>
      <c r="BM236" s="226" t="s">
        <v>278</v>
      </c>
    </row>
    <row r="237" s="2" customFormat="1">
      <c r="A237" s="41"/>
      <c r="B237" s="42"/>
      <c r="C237" s="43"/>
      <c r="D237" s="228" t="s">
        <v>137</v>
      </c>
      <c r="E237" s="43"/>
      <c r="F237" s="229" t="s">
        <v>279</v>
      </c>
      <c r="G237" s="43"/>
      <c r="H237" s="43"/>
      <c r="I237" s="230"/>
      <c r="J237" s="43"/>
      <c r="K237" s="43"/>
      <c r="L237" s="47"/>
      <c r="M237" s="231"/>
      <c r="N237" s="232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137</v>
      </c>
      <c r="AU237" s="20" t="s">
        <v>83</v>
      </c>
    </row>
    <row r="238" s="13" customFormat="1">
      <c r="A238" s="13"/>
      <c r="B238" s="233"/>
      <c r="C238" s="234"/>
      <c r="D238" s="235" t="s">
        <v>139</v>
      </c>
      <c r="E238" s="236" t="s">
        <v>19</v>
      </c>
      <c r="F238" s="237" t="s">
        <v>140</v>
      </c>
      <c r="G238" s="234"/>
      <c r="H238" s="236" t="s">
        <v>19</v>
      </c>
      <c r="I238" s="238"/>
      <c r="J238" s="234"/>
      <c r="K238" s="234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139</v>
      </c>
      <c r="AU238" s="243" t="s">
        <v>83</v>
      </c>
      <c r="AV238" s="13" t="s">
        <v>83</v>
      </c>
      <c r="AW238" s="13" t="s">
        <v>35</v>
      </c>
      <c r="AX238" s="13" t="s">
        <v>76</v>
      </c>
      <c r="AY238" s="243" t="s">
        <v>127</v>
      </c>
    </row>
    <row r="239" s="14" customFormat="1">
      <c r="A239" s="14"/>
      <c r="B239" s="244"/>
      <c r="C239" s="245"/>
      <c r="D239" s="235" t="s">
        <v>139</v>
      </c>
      <c r="E239" s="246" t="s">
        <v>19</v>
      </c>
      <c r="F239" s="247" t="s">
        <v>280</v>
      </c>
      <c r="G239" s="245"/>
      <c r="H239" s="248">
        <v>8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139</v>
      </c>
      <c r="AU239" s="254" t="s">
        <v>83</v>
      </c>
      <c r="AV239" s="14" t="s">
        <v>85</v>
      </c>
      <c r="AW239" s="14" t="s">
        <v>35</v>
      </c>
      <c r="AX239" s="14" t="s">
        <v>76</v>
      </c>
      <c r="AY239" s="254" t="s">
        <v>127</v>
      </c>
    </row>
    <row r="240" s="13" customFormat="1">
      <c r="A240" s="13"/>
      <c r="B240" s="233"/>
      <c r="C240" s="234"/>
      <c r="D240" s="235" t="s">
        <v>139</v>
      </c>
      <c r="E240" s="236" t="s">
        <v>19</v>
      </c>
      <c r="F240" s="237" t="s">
        <v>149</v>
      </c>
      <c r="G240" s="234"/>
      <c r="H240" s="236" t="s">
        <v>19</v>
      </c>
      <c r="I240" s="238"/>
      <c r="J240" s="234"/>
      <c r="K240" s="234"/>
      <c r="L240" s="239"/>
      <c r="M240" s="240"/>
      <c r="N240" s="241"/>
      <c r="O240" s="241"/>
      <c r="P240" s="241"/>
      <c r="Q240" s="241"/>
      <c r="R240" s="241"/>
      <c r="S240" s="241"/>
      <c r="T240" s="242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3" t="s">
        <v>139</v>
      </c>
      <c r="AU240" s="243" t="s">
        <v>83</v>
      </c>
      <c r="AV240" s="13" t="s">
        <v>83</v>
      </c>
      <c r="AW240" s="13" t="s">
        <v>35</v>
      </c>
      <c r="AX240" s="13" t="s">
        <v>76</v>
      </c>
      <c r="AY240" s="243" t="s">
        <v>127</v>
      </c>
    </row>
    <row r="241" s="14" customFormat="1">
      <c r="A241" s="14"/>
      <c r="B241" s="244"/>
      <c r="C241" s="245"/>
      <c r="D241" s="235" t="s">
        <v>139</v>
      </c>
      <c r="E241" s="246" t="s">
        <v>19</v>
      </c>
      <c r="F241" s="247" t="s">
        <v>281</v>
      </c>
      <c r="G241" s="245"/>
      <c r="H241" s="248">
        <v>4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139</v>
      </c>
      <c r="AU241" s="254" t="s">
        <v>83</v>
      </c>
      <c r="AV241" s="14" t="s">
        <v>85</v>
      </c>
      <c r="AW241" s="14" t="s">
        <v>35</v>
      </c>
      <c r="AX241" s="14" t="s">
        <v>76</v>
      </c>
      <c r="AY241" s="254" t="s">
        <v>127</v>
      </c>
    </row>
    <row r="242" s="13" customFormat="1">
      <c r="A242" s="13"/>
      <c r="B242" s="233"/>
      <c r="C242" s="234"/>
      <c r="D242" s="235" t="s">
        <v>139</v>
      </c>
      <c r="E242" s="236" t="s">
        <v>19</v>
      </c>
      <c r="F242" s="237" t="s">
        <v>145</v>
      </c>
      <c r="G242" s="234"/>
      <c r="H242" s="236" t="s">
        <v>19</v>
      </c>
      <c r="I242" s="238"/>
      <c r="J242" s="234"/>
      <c r="K242" s="234"/>
      <c r="L242" s="239"/>
      <c r="M242" s="240"/>
      <c r="N242" s="241"/>
      <c r="O242" s="241"/>
      <c r="P242" s="241"/>
      <c r="Q242" s="241"/>
      <c r="R242" s="241"/>
      <c r="S242" s="241"/>
      <c r="T242" s="242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3" t="s">
        <v>139</v>
      </c>
      <c r="AU242" s="243" t="s">
        <v>83</v>
      </c>
      <c r="AV242" s="13" t="s">
        <v>83</v>
      </c>
      <c r="AW242" s="13" t="s">
        <v>35</v>
      </c>
      <c r="AX242" s="13" t="s">
        <v>76</v>
      </c>
      <c r="AY242" s="243" t="s">
        <v>127</v>
      </c>
    </row>
    <row r="243" s="14" customFormat="1">
      <c r="A243" s="14"/>
      <c r="B243" s="244"/>
      <c r="C243" s="245"/>
      <c r="D243" s="235" t="s">
        <v>139</v>
      </c>
      <c r="E243" s="246" t="s">
        <v>19</v>
      </c>
      <c r="F243" s="247" t="s">
        <v>280</v>
      </c>
      <c r="G243" s="245"/>
      <c r="H243" s="248">
        <v>8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4" t="s">
        <v>139</v>
      </c>
      <c r="AU243" s="254" t="s">
        <v>83</v>
      </c>
      <c r="AV243" s="14" t="s">
        <v>85</v>
      </c>
      <c r="AW243" s="14" t="s">
        <v>35</v>
      </c>
      <c r="AX243" s="14" t="s">
        <v>76</v>
      </c>
      <c r="AY243" s="254" t="s">
        <v>127</v>
      </c>
    </row>
    <row r="244" s="16" customFormat="1">
      <c r="A244" s="16"/>
      <c r="B244" s="266"/>
      <c r="C244" s="267"/>
      <c r="D244" s="235" t="s">
        <v>139</v>
      </c>
      <c r="E244" s="268" t="s">
        <v>19</v>
      </c>
      <c r="F244" s="269" t="s">
        <v>153</v>
      </c>
      <c r="G244" s="267"/>
      <c r="H244" s="270">
        <v>20</v>
      </c>
      <c r="I244" s="271"/>
      <c r="J244" s="267"/>
      <c r="K244" s="267"/>
      <c r="L244" s="272"/>
      <c r="M244" s="279"/>
      <c r="N244" s="280"/>
      <c r="O244" s="280"/>
      <c r="P244" s="280"/>
      <c r="Q244" s="280"/>
      <c r="R244" s="280"/>
      <c r="S244" s="280"/>
      <c r="T244" s="281"/>
      <c r="U244" s="16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T244" s="276" t="s">
        <v>139</v>
      </c>
      <c r="AU244" s="276" t="s">
        <v>83</v>
      </c>
      <c r="AV244" s="16" t="s">
        <v>135</v>
      </c>
      <c r="AW244" s="16" t="s">
        <v>35</v>
      </c>
      <c r="AX244" s="16" t="s">
        <v>83</v>
      </c>
      <c r="AY244" s="276" t="s">
        <v>127</v>
      </c>
    </row>
    <row r="245" s="2" customFormat="1" ht="6.96" customHeight="1">
      <c r="A245" s="41"/>
      <c r="B245" s="62"/>
      <c r="C245" s="63"/>
      <c r="D245" s="63"/>
      <c r="E245" s="63"/>
      <c r="F245" s="63"/>
      <c r="G245" s="63"/>
      <c r="H245" s="63"/>
      <c r="I245" s="63"/>
      <c r="J245" s="63"/>
      <c r="K245" s="63"/>
      <c r="L245" s="47"/>
      <c r="M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</row>
  </sheetData>
  <sheetProtection sheet="1" autoFilter="0" formatColumns="0" formatRows="0" objects="1" scenarios="1" spinCount="100000" saltValue="nqSG4FQ8WLijbK30iqNLfUwrBKPPxtkuYq2nsu4J2uDslZUOjuLIBTEJ/mQH/yQn0S9EtKsJwByXqWo92uxhhg==" hashValue="5uqyodILv/qmGGCPQ5BhDK4WvMGw8i4TqV03VIKVA/nyMtkpd/W0eMCDgv41C5Nktulo+e1QHOhBb9qrXxTnXw==" algorithmName="SHA-512" password="CC3D"/>
  <autoFilter ref="C90:K24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5" r:id="rId1" display="https://podminky.urs.cz/item/CS_URS_2025_01/961044111"/>
    <hyperlink ref="F112" r:id="rId2" display="https://podminky.urs.cz/item/CS_URS_2025_01/961055111"/>
    <hyperlink ref="F127" r:id="rId3" display="https://podminky.urs.cz/item/CS_URS_2025_01/966072121"/>
    <hyperlink ref="F134" r:id="rId4" display="https://podminky.urs.cz/item/CS_URS_2025_01/966073121"/>
    <hyperlink ref="F146" r:id="rId5" display="https://podminky.urs.cz/item/CS_URS_2025_01/968072558"/>
    <hyperlink ref="F153" r:id="rId6" display="https://podminky.urs.cz/item/CS_URS_2025_01/981011411"/>
    <hyperlink ref="F160" r:id="rId7" display="https://podminky.urs.cz/item/CS_URS_2025_01/981011413"/>
    <hyperlink ref="F167" r:id="rId8" display="https://podminky.urs.cz/item/CS_URS_2025_01/997006012"/>
    <hyperlink ref="F172" r:id="rId9" display="https://podminky.urs.cz/item/CS_URS_2025_01/997006511"/>
    <hyperlink ref="F180" r:id="rId10" display="https://podminky.urs.cz/item/CS_URS_2025_01/997006512"/>
    <hyperlink ref="F188" r:id="rId11" display="https://podminky.urs.cz/item/CS_URS_2025_01/997006519"/>
    <hyperlink ref="F196" r:id="rId12" display="https://podminky.urs.cz/item/CS_URS_2025_01/997006551"/>
    <hyperlink ref="F220" r:id="rId13" display="https://podminky.urs.cz/item/CS_URS_2025_01/767996703"/>
    <hyperlink ref="F234" r:id="rId14" display="https://podminky.urs.cz/item/CS_URS_2025_01/998767201"/>
    <hyperlink ref="F237" r:id="rId15" display="https://podminky.urs.cz/item/CS_URS_2025_01/HZS22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85</v>
      </c>
    </row>
    <row r="4" s="1" customFormat="1" ht="24.96" customHeight="1">
      <c r="B4" s="23"/>
      <c r="D4" s="143" t="s">
        <v>97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Projektová dokumentace pro pavilon sportovní haly a odborných učeben</v>
      </c>
      <c r="F7" s="145"/>
      <c r="G7" s="145"/>
      <c r="H7" s="145"/>
      <c r="L7" s="23"/>
    </row>
    <row r="8" s="1" customFormat="1" ht="12" customHeight="1">
      <c r="B8" s="23"/>
      <c r="D8" s="145" t="s">
        <v>98</v>
      </c>
      <c r="L8" s="23"/>
    </row>
    <row r="9" s="2" customFormat="1" ht="16.5" customHeight="1">
      <c r="A9" s="41"/>
      <c r="B9" s="47"/>
      <c r="C9" s="41"/>
      <c r="D9" s="41"/>
      <c r="E9" s="146" t="s">
        <v>99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100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30" customHeight="1">
      <c r="A11" s="41"/>
      <c r="B11" s="47"/>
      <c r="C11" s="41"/>
      <c r="D11" s="41"/>
      <c r="E11" s="148" t="s">
        <v>282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25. 6. 2025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32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33</v>
      </c>
      <c r="F23" s="41"/>
      <c r="G23" s="41"/>
      <c r="H23" s="41"/>
      <c r="I23" s="145" t="s">
        <v>28</v>
      </c>
      <c r="J23" s="136" t="s">
        <v>34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36</v>
      </c>
      <c r="E25" s="41"/>
      <c r="F25" s="41"/>
      <c r="G25" s="41"/>
      <c r="H25" s="41"/>
      <c r="I25" s="145" t="s">
        <v>26</v>
      </c>
      <c r="J25" s="136" t="s">
        <v>37</v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38</v>
      </c>
      <c r="F26" s="41"/>
      <c r="G26" s="41"/>
      <c r="H26" s="41"/>
      <c r="I26" s="145" t="s">
        <v>28</v>
      </c>
      <c r="J26" s="136" t="s">
        <v>39</v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40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42</v>
      </c>
      <c r="E32" s="41"/>
      <c r="F32" s="41"/>
      <c r="G32" s="41"/>
      <c r="H32" s="41"/>
      <c r="I32" s="41"/>
      <c r="J32" s="156">
        <f>ROUND(J92,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44</v>
      </c>
      <c r="G34" s="41"/>
      <c r="H34" s="41"/>
      <c r="I34" s="157" t="s">
        <v>43</v>
      </c>
      <c r="J34" s="157" t="s">
        <v>45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46</v>
      </c>
      <c r="E35" s="145" t="s">
        <v>47</v>
      </c>
      <c r="F35" s="159">
        <f>ROUND((SUM(BE92:BE508)),  2)</f>
        <v>0</v>
      </c>
      <c r="G35" s="41"/>
      <c r="H35" s="41"/>
      <c r="I35" s="160">
        <v>0.20999999999999999</v>
      </c>
      <c r="J35" s="159">
        <f>ROUND(((SUM(BE92:BE508))*I35),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48</v>
      </c>
      <c r="F36" s="159">
        <f>ROUND((SUM(BF92:BF508)),  2)</f>
        <v>0</v>
      </c>
      <c r="G36" s="41"/>
      <c r="H36" s="41"/>
      <c r="I36" s="160">
        <v>0.12</v>
      </c>
      <c r="J36" s="159">
        <f>ROUND(((SUM(BF92:BF508))*I36),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49</v>
      </c>
      <c r="F37" s="159">
        <f>ROUND((SUM(BG92:BG508)),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50</v>
      </c>
      <c r="F38" s="159">
        <f>ROUND((SUM(BH92:BH508)),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51</v>
      </c>
      <c r="F39" s="159">
        <f>ROUND((SUM(BI92:BI508)),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52</v>
      </c>
      <c r="E41" s="163"/>
      <c r="F41" s="163"/>
      <c r="G41" s="164" t="s">
        <v>53</v>
      </c>
      <c r="H41" s="165" t="s">
        <v>54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102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>Projektová dokumentace pro pavilon sportovní haly a odborných učeben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98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99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100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30" customHeight="1">
      <c r="A54" s="41"/>
      <c r="B54" s="42"/>
      <c r="C54" s="43"/>
      <c r="D54" s="43"/>
      <c r="E54" s="72" t="str">
        <f>E11</f>
        <v>DEM_2 - Vyčištění situace od stávající drobné architektury a ploch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Benešova 508, Stříbro</v>
      </c>
      <c r="G56" s="43"/>
      <c r="H56" s="43"/>
      <c r="I56" s="35" t="s">
        <v>23</v>
      </c>
      <c r="J56" s="75" t="str">
        <f>IF(J14="","",J14)</f>
        <v>25. 6. 2025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25.65" customHeight="1">
      <c r="A58" s="41"/>
      <c r="B58" s="42"/>
      <c r="C58" s="35" t="s">
        <v>25</v>
      </c>
      <c r="D58" s="43"/>
      <c r="E58" s="43"/>
      <c r="F58" s="30" t="str">
        <f>E17</f>
        <v>SOŠ Stříbro, Benešova 508, Stříbro</v>
      </c>
      <c r="G58" s="43"/>
      <c r="H58" s="43"/>
      <c r="I58" s="35" t="s">
        <v>31</v>
      </c>
      <c r="J58" s="39" t="str">
        <f>E23</f>
        <v>Řezanina &amp; Bartoň,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36</v>
      </c>
      <c r="J59" s="39" t="str">
        <f>E26</f>
        <v>BACing s.r.o.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103</v>
      </c>
      <c r="D61" s="174"/>
      <c r="E61" s="174"/>
      <c r="F61" s="174"/>
      <c r="G61" s="174"/>
      <c r="H61" s="174"/>
      <c r="I61" s="174"/>
      <c r="J61" s="175" t="s">
        <v>104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74</v>
      </c>
      <c r="D63" s="43"/>
      <c r="E63" s="43"/>
      <c r="F63" s="43"/>
      <c r="G63" s="43"/>
      <c r="H63" s="43"/>
      <c r="I63" s="43"/>
      <c r="J63" s="105">
        <f>J92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105</v>
      </c>
    </row>
    <row r="64" s="9" customFormat="1" ht="24.96" customHeight="1">
      <c r="A64" s="9"/>
      <c r="B64" s="177"/>
      <c r="C64" s="178"/>
      <c r="D64" s="179" t="s">
        <v>106</v>
      </c>
      <c r="E64" s="180"/>
      <c r="F64" s="180"/>
      <c r="G64" s="180"/>
      <c r="H64" s="180"/>
      <c r="I64" s="180"/>
      <c r="J64" s="181">
        <f>J93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283</v>
      </c>
      <c r="E65" s="185"/>
      <c r="F65" s="185"/>
      <c r="G65" s="185"/>
      <c r="H65" s="185"/>
      <c r="I65" s="185"/>
      <c r="J65" s="186">
        <f>J94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284</v>
      </c>
      <c r="E66" s="185"/>
      <c r="F66" s="185"/>
      <c r="G66" s="185"/>
      <c r="H66" s="185"/>
      <c r="I66" s="185"/>
      <c r="J66" s="186">
        <f>J339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107</v>
      </c>
      <c r="E67" s="185"/>
      <c r="F67" s="185"/>
      <c r="G67" s="185"/>
      <c r="H67" s="185"/>
      <c r="I67" s="185"/>
      <c r="J67" s="186">
        <f>J360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108</v>
      </c>
      <c r="E68" s="185"/>
      <c r="F68" s="185"/>
      <c r="G68" s="185"/>
      <c r="H68" s="185"/>
      <c r="I68" s="185"/>
      <c r="J68" s="186">
        <f>J394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7"/>
      <c r="C69" s="178"/>
      <c r="D69" s="179" t="s">
        <v>109</v>
      </c>
      <c r="E69" s="180"/>
      <c r="F69" s="180"/>
      <c r="G69" s="180"/>
      <c r="H69" s="180"/>
      <c r="I69" s="180"/>
      <c r="J69" s="181">
        <f>J492</f>
        <v>0</v>
      </c>
      <c r="K69" s="178"/>
      <c r="L69" s="18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3"/>
      <c r="C70" s="128"/>
      <c r="D70" s="184" t="s">
        <v>285</v>
      </c>
      <c r="E70" s="185"/>
      <c r="F70" s="185"/>
      <c r="G70" s="185"/>
      <c r="H70" s="185"/>
      <c r="I70" s="185"/>
      <c r="J70" s="186">
        <f>J493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6" s="2" customFormat="1" ht="6.96" customHeight="1">
      <c r="A76" s="41"/>
      <c r="B76" s="64"/>
      <c r="C76" s="65"/>
      <c r="D76" s="65"/>
      <c r="E76" s="65"/>
      <c r="F76" s="65"/>
      <c r="G76" s="65"/>
      <c r="H76" s="65"/>
      <c r="I76" s="65"/>
      <c r="J76" s="65"/>
      <c r="K76" s="65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4.96" customHeight="1">
      <c r="A77" s="41"/>
      <c r="B77" s="42"/>
      <c r="C77" s="26" t="s">
        <v>112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16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6.25" customHeight="1">
      <c r="A80" s="41"/>
      <c r="B80" s="42"/>
      <c r="C80" s="43"/>
      <c r="D80" s="43"/>
      <c r="E80" s="172" t="str">
        <f>E7</f>
        <v>Projektová dokumentace pro pavilon sportovní haly a odborných učeben</v>
      </c>
      <c r="F80" s="35"/>
      <c r="G80" s="35"/>
      <c r="H80" s="35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" customFormat="1" ht="12" customHeight="1">
      <c r="B81" s="24"/>
      <c r="C81" s="35" t="s">
        <v>98</v>
      </c>
      <c r="D81" s="25"/>
      <c r="E81" s="25"/>
      <c r="F81" s="25"/>
      <c r="G81" s="25"/>
      <c r="H81" s="25"/>
      <c r="I81" s="25"/>
      <c r="J81" s="25"/>
      <c r="K81" s="25"/>
      <c r="L81" s="23"/>
    </row>
    <row r="82" s="2" customFormat="1" ht="16.5" customHeight="1">
      <c r="A82" s="41"/>
      <c r="B82" s="42"/>
      <c r="C82" s="43"/>
      <c r="D82" s="43"/>
      <c r="E82" s="172" t="s">
        <v>99</v>
      </c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100</v>
      </c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30" customHeight="1">
      <c r="A84" s="41"/>
      <c r="B84" s="42"/>
      <c r="C84" s="43"/>
      <c r="D84" s="43"/>
      <c r="E84" s="72" t="str">
        <f>E11</f>
        <v>DEM_2 - Vyčištění situace od stávající drobné architektury a ploch</v>
      </c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21</v>
      </c>
      <c r="D86" s="43"/>
      <c r="E86" s="43"/>
      <c r="F86" s="30" t="str">
        <f>F14</f>
        <v>Benešova 508, Stříbro</v>
      </c>
      <c r="G86" s="43"/>
      <c r="H86" s="43"/>
      <c r="I86" s="35" t="s">
        <v>23</v>
      </c>
      <c r="J86" s="75" t="str">
        <f>IF(J14="","",J14)</f>
        <v>25. 6. 2025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25.65" customHeight="1">
      <c r="A88" s="41"/>
      <c r="B88" s="42"/>
      <c r="C88" s="35" t="s">
        <v>25</v>
      </c>
      <c r="D88" s="43"/>
      <c r="E88" s="43"/>
      <c r="F88" s="30" t="str">
        <f>E17</f>
        <v>SOŠ Stříbro, Benešova 508, Stříbro</v>
      </c>
      <c r="G88" s="43"/>
      <c r="H88" s="43"/>
      <c r="I88" s="35" t="s">
        <v>31</v>
      </c>
      <c r="J88" s="39" t="str">
        <f>E23</f>
        <v>Řezanina &amp; Bartoň, s.r.o.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29</v>
      </c>
      <c r="D89" s="43"/>
      <c r="E89" s="43"/>
      <c r="F89" s="30" t="str">
        <f>IF(E20="","",E20)</f>
        <v>Vyplň údaj</v>
      </c>
      <c r="G89" s="43"/>
      <c r="H89" s="43"/>
      <c r="I89" s="35" t="s">
        <v>36</v>
      </c>
      <c r="J89" s="39" t="str">
        <f>E26</f>
        <v>BACing s.r.o.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88"/>
      <c r="B91" s="189"/>
      <c r="C91" s="190" t="s">
        <v>113</v>
      </c>
      <c r="D91" s="191" t="s">
        <v>61</v>
      </c>
      <c r="E91" s="191" t="s">
        <v>57</v>
      </c>
      <c r="F91" s="191" t="s">
        <v>58</v>
      </c>
      <c r="G91" s="191" t="s">
        <v>114</v>
      </c>
      <c r="H91" s="191" t="s">
        <v>115</v>
      </c>
      <c r="I91" s="191" t="s">
        <v>116</v>
      </c>
      <c r="J91" s="191" t="s">
        <v>104</v>
      </c>
      <c r="K91" s="192" t="s">
        <v>117</v>
      </c>
      <c r="L91" s="193"/>
      <c r="M91" s="95" t="s">
        <v>19</v>
      </c>
      <c r="N91" s="96" t="s">
        <v>46</v>
      </c>
      <c r="O91" s="96" t="s">
        <v>118</v>
      </c>
      <c r="P91" s="96" t="s">
        <v>119</v>
      </c>
      <c r="Q91" s="96" t="s">
        <v>120</v>
      </c>
      <c r="R91" s="96" t="s">
        <v>121</v>
      </c>
      <c r="S91" s="96" t="s">
        <v>122</v>
      </c>
      <c r="T91" s="97" t="s">
        <v>123</v>
      </c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</row>
    <row r="92" s="2" customFormat="1" ht="22.8" customHeight="1">
      <c r="A92" s="41"/>
      <c r="B92" s="42"/>
      <c r="C92" s="102" t="s">
        <v>124</v>
      </c>
      <c r="D92" s="43"/>
      <c r="E92" s="43"/>
      <c r="F92" s="43"/>
      <c r="G92" s="43"/>
      <c r="H92" s="43"/>
      <c r="I92" s="43"/>
      <c r="J92" s="194">
        <f>BK92</f>
        <v>0</v>
      </c>
      <c r="K92" s="43"/>
      <c r="L92" s="47"/>
      <c r="M92" s="98"/>
      <c r="N92" s="195"/>
      <c r="O92" s="99"/>
      <c r="P92" s="196">
        <f>P93+P492</f>
        <v>0</v>
      </c>
      <c r="Q92" s="99"/>
      <c r="R92" s="196">
        <f>R93+R492</f>
        <v>0</v>
      </c>
      <c r="S92" s="99"/>
      <c r="T92" s="197">
        <f>T93+T492</f>
        <v>1844.3536319999998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75</v>
      </c>
      <c r="AU92" s="20" t="s">
        <v>105</v>
      </c>
      <c r="BK92" s="198">
        <f>BK93+BK492</f>
        <v>0</v>
      </c>
    </row>
    <row r="93" s="12" customFormat="1" ht="25.92" customHeight="1">
      <c r="A93" s="12"/>
      <c r="B93" s="199"/>
      <c r="C93" s="200"/>
      <c r="D93" s="201" t="s">
        <v>75</v>
      </c>
      <c r="E93" s="202" t="s">
        <v>125</v>
      </c>
      <c r="F93" s="202" t="s">
        <v>126</v>
      </c>
      <c r="G93" s="200"/>
      <c r="H93" s="200"/>
      <c r="I93" s="203"/>
      <c r="J93" s="204">
        <f>BK93</f>
        <v>0</v>
      </c>
      <c r="K93" s="200"/>
      <c r="L93" s="205"/>
      <c r="M93" s="206"/>
      <c r="N93" s="207"/>
      <c r="O93" s="207"/>
      <c r="P93" s="208">
        <f>P94+P339+P360+P394</f>
        <v>0</v>
      </c>
      <c r="Q93" s="207"/>
      <c r="R93" s="208">
        <f>R94+R339+R360+R394</f>
        <v>0</v>
      </c>
      <c r="S93" s="207"/>
      <c r="T93" s="209">
        <f>T94+T339+T360+T394</f>
        <v>1844.3536319999998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83</v>
      </c>
      <c r="AT93" s="211" t="s">
        <v>75</v>
      </c>
      <c r="AU93" s="211" t="s">
        <v>76</v>
      </c>
      <c r="AY93" s="210" t="s">
        <v>127</v>
      </c>
      <c r="BK93" s="212">
        <f>BK94+BK339+BK360+BK394</f>
        <v>0</v>
      </c>
    </row>
    <row r="94" s="12" customFormat="1" ht="22.8" customHeight="1">
      <c r="A94" s="12"/>
      <c r="B94" s="199"/>
      <c r="C94" s="200"/>
      <c r="D94" s="201" t="s">
        <v>75</v>
      </c>
      <c r="E94" s="213" t="s">
        <v>83</v>
      </c>
      <c r="F94" s="213" t="s">
        <v>286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SUM(P95:P338)</f>
        <v>0</v>
      </c>
      <c r="Q94" s="207"/>
      <c r="R94" s="208">
        <f>SUM(R95:R338)</f>
        <v>0</v>
      </c>
      <c r="S94" s="207"/>
      <c r="T94" s="209">
        <f>SUM(T95:T338)</f>
        <v>1644.86079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83</v>
      </c>
      <c r="AT94" s="211" t="s">
        <v>75</v>
      </c>
      <c r="AU94" s="211" t="s">
        <v>83</v>
      </c>
      <c r="AY94" s="210" t="s">
        <v>127</v>
      </c>
      <c r="BK94" s="212">
        <f>SUM(BK95:BK338)</f>
        <v>0</v>
      </c>
    </row>
    <row r="95" s="2" customFormat="1" ht="24.15" customHeight="1">
      <c r="A95" s="41"/>
      <c r="B95" s="42"/>
      <c r="C95" s="215" t="s">
        <v>83</v>
      </c>
      <c r="D95" s="215" t="s">
        <v>130</v>
      </c>
      <c r="E95" s="216" t="s">
        <v>287</v>
      </c>
      <c r="F95" s="217" t="s">
        <v>288</v>
      </c>
      <c r="G95" s="218" t="s">
        <v>163</v>
      </c>
      <c r="H95" s="219">
        <v>1587.1600000000001</v>
      </c>
      <c r="I95" s="220"/>
      <c r="J95" s="221">
        <f>ROUND(I95*H95,2)</f>
        <v>0</v>
      </c>
      <c r="K95" s="217" t="s">
        <v>134</v>
      </c>
      <c r="L95" s="47"/>
      <c r="M95" s="222" t="s">
        <v>19</v>
      </c>
      <c r="N95" s="223" t="s">
        <v>47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135</v>
      </c>
      <c r="AT95" s="226" t="s">
        <v>130</v>
      </c>
      <c r="AU95" s="226" t="s">
        <v>85</v>
      </c>
      <c r="AY95" s="20" t="s">
        <v>127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83</v>
      </c>
      <c r="BK95" s="227">
        <f>ROUND(I95*H95,2)</f>
        <v>0</v>
      </c>
      <c r="BL95" s="20" t="s">
        <v>135</v>
      </c>
      <c r="BM95" s="226" t="s">
        <v>289</v>
      </c>
    </row>
    <row r="96" s="2" customFormat="1">
      <c r="A96" s="41"/>
      <c r="B96" s="42"/>
      <c r="C96" s="43"/>
      <c r="D96" s="228" t="s">
        <v>137</v>
      </c>
      <c r="E96" s="43"/>
      <c r="F96" s="229" t="s">
        <v>290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137</v>
      </c>
      <c r="AU96" s="20" t="s">
        <v>85</v>
      </c>
    </row>
    <row r="97" s="13" customFormat="1">
      <c r="A97" s="13"/>
      <c r="B97" s="233"/>
      <c r="C97" s="234"/>
      <c r="D97" s="235" t="s">
        <v>139</v>
      </c>
      <c r="E97" s="236" t="s">
        <v>19</v>
      </c>
      <c r="F97" s="237" t="s">
        <v>291</v>
      </c>
      <c r="G97" s="234"/>
      <c r="H97" s="236" t="s">
        <v>19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3" t="s">
        <v>139</v>
      </c>
      <c r="AU97" s="243" t="s">
        <v>85</v>
      </c>
      <c r="AV97" s="13" t="s">
        <v>83</v>
      </c>
      <c r="AW97" s="13" t="s">
        <v>35</v>
      </c>
      <c r="AX97" s="13" t="s">
        <v>76</v>
      </c>
      <c r="AY97" s="243" t="s">
        <v>127</v>
      </c>
    </row>
    <row r="98" s="14" customFormat="1">
      <c r="A98" s="14"/>
      <c r="B98" s="244"/>
      <c r="C98" s="245"/>
      <c r="D98" s="235" t="s">
        <v>139</v>
      </c>
      <c r="E98" s="246" t="s">
        <v>19</v>
      </c>
      <c r="F98" s="247" t="s">
        <v>292</v>
      </c>
      <c r="G98" s="245"/>
      <c r="H98" s="248">
        <v>1587.1600000000001</v>
      </c>
      <c r="I98" s="249"/>
      <c r="J98" s="245"/>
      <c r="K98" s="245"/>
      <c r="L98" s="250"/>
      <c r="M98" s="251"/>
      <c r="N98" s="252"/>
      <c r="O98" s="252"/>
      <c r="P98" s="252"/>
      <c r="Q98" s="252"/>
      <c r="R98" s="252"/>
      <c r="S98" s="252"/>
      <c r="T98" s="25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4" t="s">
        <v>139</v>
      </c>
      <c r="AU98" s="254" t="s">
        <v>85</v>
      </c>
      <c r="AV98" s="14" t="s">
        <v>85</v>
      </c>
      <c r="AW98" s="14" t="s">
        <v>35</v>
      </c>
      <c r="AX98" s="14" t="s">
        <v>76</v>
      </c>
      <c r="AY98" s="254" t="s">
        <v>127</v>
      </c>
    </row>
    <row r="99" s="16" customFormat="1">
      <c r="A99" s="16"/>
      <c r="B99" s="266"/>
      <c r="C99" s="267"/>
      <c r="D99" s="235" t="s">
        <v>139</v>
      </c>
      <c r="E99" s="268" t="s">
        <v>19</v>
      </c>
      <c r="F99" s="269" t="s">
        <v>153</v>
      </c>
      <c r="G99" s="267"/>
      <c r="H99" s="270">
        <v>1587.1600000000001</v>
      </c>
      <c r="I99" s="271"/>
      <c r="J99" s="267"/>
      <c r="K99" s="267"/>
      <c r="L99" s="272"/>
      <c r="M99" s="273"/>
      <c r="N99" s="274"/>
      <c r="O99" s="274"/>
      <c r="P99" s="274"/>
      <c r="Q99" s="274"/>
      <c r="R99" s="274"/>
      <c r="S99" s="274"/>
      <c r="T99" s="275"/>
      <c r="U99" s="1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T99" s="276" t="s">
        <v>139</v>
      </c>
      <c r="AU99" s="276" t="s">
        <v>85</v>
      </c>
      <c r="AV99" s="16" t="s">
        <v>135</v>
      </c>
      <c r="AW99" s="16" t="s">
        <v>35</v>
      </c>
      <c r="AX99" s="16" t="s">
        <v>83</v>
      </c>
      <c r="AY99" s="276" t="s">
        <v>127</v>
      </c>
    </row>
    <row r="100" s="2" customFormat="1" ht="24.15" customHeight="1">
      <c r="A100" s="41"/>
      <c r="B100" s="42"/>
      <c r="C100" s="215" t="s">
        <v>85</v>
      </c>
      <c r="D100" s="215" t="s">
        <v>130</v>
      </c>
      <c r="E100" s="216" t="s">
        <v>293</v>
      </c>
      <c r="F100" s="217" t="s">
        <v>294</v>
      </c>
      <c r="G100" s="218" t="s">
        <v>163</v>
      </c>
      <c r="H100" s="219">
        <v>1587.1600000000001</v>
      </c>
      <c r="I100" s="220"/>
      <c r="J100" s="221">
        <f>ROUND(I100*H100,2)</f>
        <v>0</v>
      </c>
      <c r="K100" s="217" t="s">
        <v>134</v>
      </c>
      <c r="L100" s="47"/>
      <c r="M100" s="222" t="s">
        <v>19</v>
      </c>
      <c r="N100" s="223" t="s">
        <v>47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135</v>
      </c>
      <c r="AT100" s="226" t="s">
        <v>130</v>
      </c>
      <c r="AU100" s="226" t="s">
        <v>85</v>
      </c>
      <c r="AY100" s="20" t="s">
        <v>127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83</v>
      </c>
      <c r="BK100" s="227">
        <f>ROUND(I100*H100,2)</f>
        <v>0</v>
      </c>
      <c r="BL100" s="20" t="s">
        <v>135</v>
      </c>
      <c r="BM100" s="226" t="s">
        <v>295</v>
      </c>
    </row>
    <row r="101" s="2" customFormat="1">
      <c r="A101" s="41"/>
      <c r="B101" s="42"/>
      <c r="C101" s="43"/>
      <c r="D101" s="228" t="s">
        <v>137</v>
      </c>
      <c r="E101" s="43"/>
      <c r="F101" s="229" t="s">
        <v>296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137</v>
      </c>
      <c r="AU101" s="20" t="s">
        <v>85</v>
      </c>
    </row>
    <row r="102" s="13" customFormat="1">
      <c r="A102" s="13"/>
      <c r="B102" s="233"/>
      <c r="C102" s="234"/>
      <c r="D102" s="235" t="s">
        <v>139</v>
      </c>
      <c r="E102" s="236" t="s">
        <v>19</v>
      </c>
      <c r="F102" s="237" t="s">
        <v>297</v>
      </c>
      <c r="G102" s="234"/>
      <c r="H102" s="236" t="s">
        <v>19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3" t="s">
        <v>139</v>
      </c>
      <c r="AU102" s="243" t="s">
        <v>85</v>
      </c>
      <c r="AV102" s="13" t="s">
        <v>83</v>
      </c>
      <c r="AW102" s="13" t="s">
        <v>35</v>
      </c>
      <c r="AX102" s="13" t="s">
        <v>76</v>
      </c>
      <c r="AY102" s="243" t="s">
        <v>127</v>
      </c>
    </row>
    <row r="103" s="14" customFormat="1">
      <c r="A103" s="14"/>
      <c r="B103" s="244"/>
      <c r="C103" s="245"/>
      <c r="D103" s="235" t="s">
        <v>139</v>
      </c>
      <c r="E103" s="246" t="s">
        <v>19</v>
      </c>
      <c r="F103" s="247" t="s">
        <v>292</v>
      </c>
      <c r="G103" s="245"/>
      <c r="H103" s="248">
        <v>1587.1600000000001</v>
      </c>
      <c r="I103" s="249"/>
      <c r="J103" s="245"/>
      <c r="K103" s="245"/>
      <c r="L103" s="250"/>
      <c r="M103" s="251"/>
      <c r="N103" s="252"/>
      <c r="O103" s="252"/>
      <c r="P103" s="252"/>
      <c r="Q103" s="252"/>
      <c r="R103" s="252"/>
      <c r="S103" s="252"/>
      <c r="T103" s="25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4" t="s">
        <v>139</v>
      </c>
      <c r="AU103" s="254" t="s">
        <v>85</v>
      </c>
      <c r="AV103" s="14" t="s">
        <v>85</v>
      </c>
      <c r="AW103" s="14" t="s">
        <v>35</v>
      </c>
      <c r="AX103" s="14" t="s">
        <v>76</v>
      </c>
      <c r="AY103" s="254" t="s">
        <v>127</v>
      </c>
    </row>
    <row r="104" s="16" customFormat="1">
      <c r="A104" s="16"/>
      <c r="B104" s="266"/>
      <c r="C104" s="267"/>
      <c r="D104" s="235" t="s">
        <v>139</v>
      </c>
      <c r="E104" s="268" t="s">
        <v>19</v>
      </c>
      <c r="F104" s="269" t="s">
        <v>153</v>
      </c>
      <c r="G104" s="267"/>
      <c r="H104" s="270">
        <v>1587.1600000000001</v>
      </c>
      <c r="I104" s="271"/>
      <c r="J104" s="267"/>
      <c r="K104" s="267"/>
      <c r="L104" s="272"/>
      <c r="M104" s="273"/>
      <c r="N104" s="274"/>
      <c r="O104" s="274"/>
      <c r="P104" s="274"/>
      <c r="Q104" s="274"/>
      <c r="R104" s="274"/>
      <c r="S104" s="274"/>
      <c r="T104" s="275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T104" s="276" t="s">
        <v>139</v>
      </c>
      <c r="AU104" s="276" t="s">
        <v>85</v>
      </c>
      <c r="AV104" s="16" t="s">
        <v>135</v>
      </c>
      <c r="AW104" s="16" t="s">
        <v>35</v>
      </c>
      <c r="AX104" s="16" t="s">
        <v>83</v>
      </c>
      <c r="AY104" s="276" t="s">
        <v>127</v>
      </c>
    </row>
    <row r="105" s="2" customFormat="1" ht="49.05" customHeight="1">
      <c r="A105" s="41"/>
      <c r="B105" s="42"/>
      <c r="C105" s="215" t="s">
        <v>144</v>
      </c>
      <c r="D105" s="215" t="s">
        <v>130</v>
      </c>
      <c r="E105" s="216" t="s">
        <v>298</v>
      </c>
      <c r="F105" s="217" t="s">
        <v>299</v>
      </c>
      <c r="G105" s="218" t="s">
        <v>163</v>
      </c>
      <c r="H105" s="219">
        <v>509.61000000000001</v>
      </c>
      <c r="I105" s="220"/>
      <c r="J105" s="221">
        <f>ROUND(I105*H105,2)</f>
        <v>0</v>
      </c>
      <c r="K105" s="217" t="s">
        <v>134</v>
      </c>
      <c r="L105" s="47"/>
      <c r="M105" s="222" t="s">
        <v>19</v>
      </c>
      <c r="N105" s="223" t="s">
        <v>47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135</v>
      </c>
      <c r="AT105" s="226" t="s">
        <v>130</v>
      </c>
      <c r="AU105" s="226" t="s">
        <v>85</v>
      </c>
      <c r="AY105" s="20" t="s">
        <v>127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83</v>
      </c>
      <c r="BK105" s="227">
        <f>ROUND(I105*H105,2)</f>
        <v>0</v>
      </c>
      <c r="BL105" s="20" t="s">
        <v>135</v>
      </c>
      <c r="BM105" s="226" t="s">
        <v>300</v>
      </c>
    </row>
    <row r="106" s="2" customFormat="1">
      <c r="A106" s="41"/>
      <c r="B106" s="42"/>
      <c r="C106" s="43"/>
      <c r="D106" s="228" t="s">
        <v>137</v>
      </c>
      <c r="E106" s="43"/>
      <c r="F106" s="229" t="s">
        <v>301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137</v>
      </c>
      <c r="AU106" s="20" t="s">
        <v>85</v>
      </c>
    </row>
    <row r="107" s="13" customFormat="1">
      <c r="A107" s="13"/>
      <c r="B107" s="233"/>
      <c r="C107" s="234"/>
      <c r="D107" s="235" t="s">
        <v>139</v>
      </c>
      <c r="E107" s="236" t="s">
        <v>19</v>
      </c>
      <c r="F107" s="237" t="s">
        <v>297</v>
      </c>
      <c r="G107" s="234"/>
      <c r="H107" s="236" t="s">
        <v>19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3" t="s">
        <v>139</v>
      </c>
      <c r="AU107" s="243" t="s">
        <v>85</v>
      </c>
      <c r="AV107" s="13" t="s">
        <v>83</v>
      </c>
      <c r="AW107" s="13" t="s">
        <v>35</v>
      </c>
      <c r="AX107" s="13" t="s">
        <v>76</v>
      </c>
      <c r="AY107" s="243" t="s">
        <v>127</v>
      </c>
    </row>
    <row r="108" s="14" customFormat="1">
      <c r="A108" s="14"/>
      <c r="B108" s="244"/>
      <c r="C108" s="245"/>
      <c r="D108" s="235" t="s">
        <v>139</v>
      </c>
      <c r="E108" s="246" t="s">
        <v>19</v>
      </c>
      <c r="F108" s="247" t="s">
        <v>302</v>
      </c>
      <c r="G108" s="245"/>
      <c r="H108" s="248">
        <v>509.61000000000001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4" t="s">
        <v>139</v>
      </c>
      <c r="AU108" s="254" t="s">
        <v>85</v>
      </c>
      <c r="AV108" s="14" t="s">
        <v>85</v>
      </c>
      <c r="AW108" s="14" t="s">
        <v>35</v>
      </c>
      <c r="AX108" s="14" t="s">
        <v>76</v>
      </c>
      <c r="AY108" s="254" t="s">
        <v>127</v>
      </c>
    </row>
    <row r="109" s="16" customFormat="1">
      <c r="A109" s="16"/>
      <c r="B109" s="266"/>
      <c r="C109" s="267"/>
      <c r="D109" s="235" t="s">
        <v>139</v>
      </c>
      <c r="E109" s="268" t="s">
        <v>19</v>
      </c>
      <c r="F109" s="269" t="s">
        <v>153</v>
      </c>
      <c r="G109" s="267"/>
      <c r="H109" s="270">
        <v>509.61000000000001</v>
      </c>
      <c r="I109" s="271"/>
      <c r="J109" s="267"/>
      <c r="K109" s="267"/>
      <c r="L109" s="272"/>
      <c r="M109" s="273"/>
      <c r="N109" s="274"/>
      <c r="O109" s="274"/>
      <c r="P109" s="274"/>
      <c r="Q109" s="274"/>
      <c r="R109" s="274"/>
      <c r="S109" s="274"/>
      <c r="T109" s="275"/>
      <c r="U109" s="16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T109" s="276" t="s">
        <v>139</v>
      </c>
      <c r="AU109" s="276" t="s">
        <v>85</v>
      </c>
      <c r="AV109" s="16" t="s">
        <v>135</v>
      </c>
      <c r="AW109" s="16" t="s">
        <v>35</v>
      </c>
      <c r="AX109" s="16" t="s">
        <v>83</v>
      </c>
      <c r="AY109" s="276" t="s">
        <v>127</v>
      </c>
    </row>
    <row r="110" s="2" customFormat="1" ht="33" customHeight="1">
      <c r="A110" s="41"/>
      <c r="B110" s="42"/>
      <c r="C110" s="215" t="s">
        <v>135</v>
      </c>
      <c r="D110" s="215" t="s">
        <v>130</v>
      </c>
      <c r="E110" s="216" t="s">
        <v>303</v>
      </c>
      <c r="F110" s="217" t="s">
        <v>304</v>
      </c>
      <c r="G110" s="218" t="s">
        <v>305</v>
      </c>
      <c r="H110" s="219">
        <v>7</v>
      </c>
      <c r="I110" s="220"/>
      <c r="J110" s="221">
        <f>ROUND(I110*H110,2)</f>
        <v>0</v>
      </c>
      <c r="K110" s="217" t="s">
        <v>134</v>
      </c>
      <c r="L110" s="47"/>
      <c r="M110" s="222" t="s">
        <v>19</v>
      </c>
      <c r="N110" s="223" t="s">
        <v>47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135</v>
      </c>
      <c r="AT110" s="226" t="s">
        <v>130</v>
      </c>
      <c r="AU110" s="226" t="s">
        <v>85</v>
      </c>
      <c r="AY110" s="20" t="s">
        <v>127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83</v>
      </c>
      <c r="BK110" s="227">
        <f>ROUND(I110*H110,2)</f>
        <v>0</v>
      </c>
      <c r="BL110" s="20" t="s">
        <v>135</v>
      </c>
      <c r="BM110" s="226" t="s">
        <v>306</v>
      </c>
    </row>
    <row r="111" s="2" customFormat="1">
      <c r="A111" s="41"/>
      <c r="B111" s="42"/>
      <c r="C111" s="43"/>
      <c r="D111" s="228" t="s">
        <v>137</v>
      </c>
      <c r="E111" s="43"/>
      <c r="F111" s="229" t="s">
        <v>307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137</v>
      </c>
      <c r="AU111" s="20" t="s">
        <v>85</v>
      </c>
    </row>
    <row r="112" s="13" customFormat="1">
      <c r="A112" s="13"/>
      <c r="B112" s="233"/>
      <c r="C112" s="234"/>
      <c r="D112" s="235" t="s">
        <v>139</v>
      </c>
      <c r="E112" s="236" t="s">
        <v>19</v>
      </c>
      <c r="F112" s="237" t="s">
        <v>291</v>
      </c>
      <c r="G112" s="234"/>
      <c r="H112" s="236" t="s">
        <v>19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3" t="s">
        <v>139</v>
      </c>
      <c r="AU112" s="243" t="s">
        <v>85</v>
      </c>
      <c r="AV112" s="13" t="s">
        <v>83</v>
      </c>
      <c r="AW112" s="13" t="s">
        <v>35</v>
      </c>
      <c r="AX112" s="13" t="s">
        <v>76</v>
      </c>
      <c r="AY112" s="243" t="s">
        <v>127</v>
      </c>
    </row>
    <row r="113" s="14" customFormat="1">
      <c r="A113" s="14"/>
      <c r="B113" s="244"/>
      <c r="C113" s="245"/>
      <c r="D113" s="235" t="s">
        <v>139</v>
      </c>
      <c r="E113" s="246" t="s">
        <v>19</v>
      </c>
      <c r="F113" s="247" t="s">
        <v>308</v>
      </c>
      <c r="G113" s="245"/>
      <c r="H113" s="248">
        <v>2</v>
      </c>
      <c r="I113" s="249"/>
      <c r="J113" s="245"/>
      <c r="K113" s="245"/>
      <c r="L113" s="250"/>
      <c r="M113" s="251"/>
      <c r="N113" s="252"/>
      <c r="O113" s="252"/>
      <c r="P113" s="252"/>
      <c r="Q113" s="252"/>
      <c r="R113" s="252"/>
      <c r="S113" s="252"/>
      <c r="T113" s="25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4" t="s">
        <v>139</v>
      </c>
      <c r="AU113" s="254" t="s">
        <v>85</v>
      </c>
      <c r="AV113" s="14" t="s">
        <v>85</v>
      </c>
      <c r="AW113" s="14" t="s">
        <v>35</v>
      </c>
      <c r="AX113" s="14" t="s">
        <v>76</v>
      </c>
      <c r="AY113" s="254" t="s">
        <v>127</v>
      </c>
    </row>
    <row r="114" s="14" customFormat="1">
      <c r="A114" s="14"/>
      <c r="B114" s="244"/>
      <c r="C114" s="245"/>
      <c r="D114" s="235" t="s">
        <v>139</v>
      </c>
      <c r="E114" s="246" t="s">
        <v>19</v>
      </c>
      <c r="F114" s="247" t="s">
        <v>309</v>
      </c>
      <c r="G114" s="245"/>
      <c r="H114" s="248">
        <v>1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4" t="s">
        <v>139</v>
      </c>
      <c r="AU114" s="254" t="s">
        <v>85</v>
      </c>
      <c r="AV114" s="14" t="s">
        <v>85</v>
      </c>
      <c r="AW114" s="14" t="s">
        <v>35</v>
      </c>
      <c r="AX114" s="14" t="s">
        <v>76</v>
      </c>
      <c r="AY114" s="254" t="s">
        <v>127</v>
      </c>
    </row>
    <row r="115" s="14" customFormat="1">
      <c r="A115" s="14"/>
      <c r="B115" s="244"/>
      <c r="C115" s="245"/>
      <c r="D115" s="235" t="s">
        <v>139</v>
      </c>
      <c r="E115" s="246" t="s">
        <v>19</v>
      </c>
      <c r="F115" s="247" t="s">
        <v>310</v>
      </c>
      <c r="G115" s="245"/>
      <c r="H115" s="248">
        <v>1</v>
      </c>
      <c r="I115" s="249"/>
      <c r="J115" s="245"/>
      <c r="K115" s="245"/>
      <c r="L115" s="250"/>
      <c r="M115" s="251"/>
      <c r="N115" s="252"/>
      <c r="O115" s="252"/>
      <c r="P115" s="252"/>
      <c r="Q115" s="252"/>
      <c r="R115" s="252"/>
      <c r="S115" s="252"/>
      <c r="T115" s="25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4" t="s">
        <v>139</v>
      </c>
      <c r="AU115" s="254" t="s">
        <v>85</v>
      </c>
      <c r="AV115" s="14" t="s">
        <v>85</v>
      </c>
      <c r="AW115" s="14" t="s">
        <v>35</v>
      </c>
      <c r="AX115" s="14" t="s">
        <v>76</v>
      </c>
      <c r="AY115" s="254" t="s">
        <v>127</v>
      </c>
    </row>
    <row r="116" s="14" customFormat="1">
      <c r="A116" s="14"/>
      <c r="B116" s="244"/>
      <c r="C116" s="245"/>
      <c r="D116" s="235" t="s">
        <v>139</v>
      </c>
      <c r="E116" s="246" t="s">
        <v>19</v>
      </c>
      <c r="F116" s="247" t="s">
        <v>311</v>
      </c>
      <c r="G116" s="245"/>
      <c r="H116" s="248">
        <v>1</v>
      </c>
      <c r="I116" s="249"/>
      <c r="J116" s="245"/>
      <c r="K116" s="245"/>
      <c r="L116" s="250"/>
      <c r="M116" s="251"/>
      <c r="N116" s="252"/>
      <c r="O116" s="252"/>
      <c r="P116" s="252"/>
      <c r="Q116" s="252"/>
      <c r="R116" s="252"/>
      <c r="S116" s="252"/>
      <c r="T116" s="25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4" t="s">
        <v>139</v>
      </c>
      <c r="AU116" s="254" t="s">
        <v>85</v>
      </c>
      <c r="AV116" s="14" t="s">
        <v>85</v>
      </c>
      <c r="AW116" s="14" t="s">
        <v>35</v>
      </c>
      <c r="AX116" s="14" t="s">
        <v>76</v>
      </c>
      <c r="AY116" s="254" t="s">
        <v>127</v>
      </c>
    </row>
    <row r="117" s="14" customFormat="1">
      <c r="A117" s="14"/>
      <c r="B117" s="244"/>
      <c r="C117" s="245"/>
      <c r="D117" s="235" t="s">
        <v>139</v>
      </c>
      <c r="E117" s="246" t="s">
        <v>19</v>
      </c>
      <c r="F117" s="247" t="s">
        <v>312</v>
      </c>
      <c r="G117" s="245"/>
      <c r="H117" s="248">
        <v>1</v>
      </c>
      <c r="I117" s="249"/>
      <c r="J117" s="245"/>
      <c r="K117" s="245"/>
      <c r="L117" s="250"/>
      <c r="M117" s="251"/>
      <c r="N117" s="252"/>
      <c r="O117" s="252"/>
      <c r="P117" s="252"/>
      <c r="Q117" s="252"/>
      <c r="R117" s="252"/>
      <c r="S117" s="252"/>
      <c r="T117" s="25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4" t="s">
        <v>139</v>
      </c>
      <c r="AU117" s="254" t="s">
        <v>85</v>
      </c>
      <c r="AV117" s="14" t="s">
        <v>85</v>
      </c>
      <c r="AW117" s="14" t="s">
        <v>35</v>
      </c>
      <c r="AX117" s="14" t="s">
        <v>76</v>
      </c>
      <c r="AY117" s="254" t="s">
        <v>127</v>
      </c>
    </row>
    <row r="118" s="14" customFormat="1">
      <c r="A118" s="14"/>
      <c r="B118" s="244"/>
      <c r="C118" s="245"/>
      <c r="D118" s="235" t="s">
        <v>139</v>
      </c>
      <c r="E118" s="246" t="s">
        <v>19</v>
      </c>
      <c r="F118" s="247" t="s">
        <v>313</v>
      </c>
      <c r="G118" s="245"/>
      <c r="H118" s="248">
        <v>1</v>
      </c>
      <c r="I118" s="249"/>
      <c r="J118" s="245"/>
      <c r="K118" s="245"/>
      <c r="L118" s="250"/>
      <c r="M118" s="251"/>
      <c r="N118" s="252"/>
      <c r="O118" s="252"/>
      <c r="P118" s="252"/>
      <c r="Q118" s="252"/>
      <c r="R118" s="252"/>
      <c r="S118" s="252"/>
      <c r="T118" s="25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4" t="s">
        <v>139</v>
      </c>
      <c r="AU118" s="254" t="s">
        <v>85</v>
      </c>
      <c r="AV118" s="14" t="s">
        <v>85</v>
      </c>
      <c r="AW118" s="14" t="s">
        <v>35</v>
      </c>
      <c r="AX118" s="14" t="s">
        <v>76</v>
      </c>
      <c r="AY118" s="254" t="s">
        <v>127</v>
      </c>
    </row>
    <row r="119" s="16" customFormat="1">
      <c r="A119" s="16"/>
      <c r="B119" s="266"/>
      <c r="C119" s="267"/>
      <c r="D119" s="235" t="s">
        <v>139</v>
      </c>
      <c r="E119" s="268" t="s">
        <v>19</v>
      </c>
      <c r="F119" s="269" t="s">
        <v>153</v>
      </c>
      <c r="G119" s="267"/>
      <c r="H119" s="270">
        <v>7</v>
      </c>
      <c r="I119" s="271"/>
      <c r="J119" s="267"/>
      <c r="K119" s="267"/>
      <c r="L119" s="272"/>
      <c r="M119" s="273"/>
      <c r="N119" s="274"/>
      <c r="O119" s="274"/>
      <c r="P119" s="274"/>
      <c r="Q119" s="274"/>
      <c r="R119" s="274"/>
      <c r="S119" s="274"/>
      <c r="T119" s="275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T119" s="276" t="s">
        <v>139</v>
      </c>
      <c r="AU119" s="276" t="s">
        <v>85</v>
      </c>
      <c r="AV119" s="16" t="s">
        <v>135</v>
      </c>
      <c r="AW119" s="16" t="s">
        <v>35</v>
      </c>
      <c r="AX119" s="16" t="s">
        <v>83</v>
      </c>
      <c r="AY119" s="276" t="s">
        <v>127</v>
      </c>
    </row>
    <row r="120" s="2" customFormat="1" ht="33" customHeight="1">
      <c r="A120" s="41"/>
      <c r="B120" s="42"/>
      <c r="C120" s="215" t="s">
        <v>175</v>
      </c>
      <c r="D120" s="215" t="s">
        <v>130</v>
      </c>
      <c r="E120" s="216" t="s">
        <v>314</v>
      </c>
      <c r="F120" s="217" t="s">
        <v>315</v>
      </c>
      <c r="G120" s="218" t="s">
        <v>305</v>
      </c>
      <c r="H120" s="219">
        <v>1</v>
      </c>
      <c r="I120" s="220"/>
      <c r="J120" s="221">
        <f>ROUND(I120*H120,2)</f>
        <v>0</v>
      </c>
      <c r="K120" s="217" t="s">
        <v>134</v>
      </c>
      <c r="L120" s="47"/>
      <c r="M120" s="222" t="s">
        <v>19</v>
      </c>
      <c r="N120" s="223" t="s">
        <v>47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135</v>
      </c>
      <c r="AT120" s="226" t="s">
        <v>130</v>
      </c>
      <c r="AU120" s="226" t="s">
        <v>85</v>
      </c>
      <c r="AY120" s="20" t="s">
        <v>127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83</v>
      </c>
      <c r="BK120" s="227">
        <f>ROUND(I120*H120,2)</f>
        <v>0</v>
      </c>
      <c r="BL120" s="20" t="s">
        <v>135</v>
      </c>
      <c r="BM120" s="226" t="s">
        <v>316</v>
      </c>
    </row>
    <row r="121" s="2" customFormat="1">
      <c r="A121" s="41"/>
      <c r="B121" s="42"/>
      <c r="C121" s="43"/>
      <c r="D121" s="228" t="s">
        <v>137</v>
      </c>
      <c r="E121" s="43"/>
      <c r="F121" s="229" t="s">
        <v>317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137</v>
      </c>
      <c r="AU121" s="20" t="s">
        <v>85</v>
      </c>
    </row>
    <row r="122" s="13" customFormat="1">
      <c r="A122" s="13"/>
      <c r="B122" s="233"/>
      <c r="C122" s="234"/>
      <c r="D122" s="235" t="s">
        <v>139</v>
      </c>
      <c r="E122" s="236" t="s">
        <v>19</v>
      </c>
      <c r="F122" s="237" t="s">
        <v>291</v>
      </c>
      <c r="G122" s="234"/>
      <c r="H122" s="236" t="s">
        <v>19</v>
      </c>
      <c r="I122" s="238"/>
      <c r="J122" s="234"/>
      <c r="K122" s="234"/>
      <c r="L122" s="239"/>
      <c r="M122" s="240"/>
      <c r="N122" s="241"/>
      <c r="O122" s="241"/>
      <c r="P122" s="241"/>
      <c r="Q122" s="241"/>
      <c r="R122" s="241"/>
      <c r="S122" s="241"/>
      <c r="T122" s="24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3" t="s">
        <v>139</v>
      </c>
      <c r="AU122" s="243" t="s">
        <v>85</v>
      </c>
      <c r="AV122" s="13" t="s">
        <v>83</v>
      </c>
      <c r="AW122" s="13" t="s">
        <v>35</v>
      </c>
      <c r="AX122" s="13" t="s">
        <v>76</v>
      </c>
      <c r="AY122" s="243" t="s">
        <v>127</v>
      </c>
    </row>
    <row r="123" s="14" customFormat="1">
      <c r="A123" s="14"/>
      <c r="B123" s="244"/>
      <c r="C123" s="245"/>
      <c r="D123" s="235" t="s">
        <v>139</v>
      </c>
      <c r="E123" s="246" t="s">
        <v>19</v>
      </c>
      <c r="F123" s="247" t="s">
        <v>318</v>
      </c>
      <c r="G123" s="245"/>
      <c r="H123" s="248">
        <v>1</v>
      </c>
      <c r="I123" s="249"/>
      <c r="J123" s="245"/>
      <c r="K123" s="245"/>
      <c r="L123" s="250"/>
      <c r="M123" s="251"/>
      <c r="N123" s="252"/>
      <c r="O123" s="252"/>
      <c r="P123" s="252"/>
      <c r="Q123" s="252"/>
      <c r="R123" s="252"/>
      <c r="S123" s="252"/>
      <c r="T123" s="25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4" t="s">
        <v>139</v>
      </c>
      <c r="AU123" s="254" t="s">
        <v>85</v>
      </c>
      <c r="AV123" s="14" t="s">
        <v>85</v>
      </c>
      <c r="AW123" s="14" t="s">
        <v>35</v>
      </c>
      <c r="AX123" s="14" t="s">
        <v>76</v>
      </c>
      <c r="AY123" s="254" t="s">
        <v>127</v>
      </c>
    </row>
    <row r="124" s="16" customFormat="1">
      <c r="A124" s="16"/>
      <c r="B124" s="266"/>
      <c r="C124" s="267"/>
      <c r="D124" s="235" t="s">
        <v>139</v>
      </c>
      <c r="E124" s="268" t="s">
        <v>19</v>
      </c>
      <c r="F124" s="269" t="s">
        <v>153</v>
      </c>
      <c r="G124" s="267"/>
      <c r="H124" s="270">
        <v>1</v>
      </c>
      <c r="I124" s="271"/>
      <c r="J124" s="267"/>
      <c r="K124" s="267"/>
      <c r="L124" s="272"/>
      <c r="M124" s="273"/>
      <c r="N124" s="274"/>
      <c r="O124" s="274"/>
      <c r="P124" s="274"/>
      <c r="Q124" s="274"/>
      <c r="R124" s="274"/>
      <c r="S124" s="274"/>
      <c r="T124" s="275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T124" s="276" t="s">
        <v>139</v>
      </c>
      <c r="AU124" s="276" t="s">
        <v>85</v>
      </c>
      <c r="AV124" s="16" t="s">
        <v>135</v>
      </c>
      <c r="AW124" s="16" t="s">
        <v>35</v>
      </c>
      <c r="AX124" s="16" t="s">
        <v>83</v>
      </c>
      <c r="AY124" s="276" t="s">
        <v>127</v>
      </c>
    </row>
    <row r="125" s="2" customFormat="1" ht="33" customHeight="1">
      <c r="A125" s="41"/>
      <c r="B125" s="42"/>
      <c r="C125" s="215" t="s">
        <v>181</v>
      </c>
      <c r="D125" s="215" t="s">
        <v>130</v>
      </c>
      <c r="E125" s="216" t="s">
        <v>319</v>
      </c>
      <c r="F125" s="217" t="s">
        <v>320</v>
      </c>
      <c r="G125" s="218" t="s">
        <v>305</v>
      </c>
      <c r="H125" s="219">
        <v>1</v>
      </c>
      <c r="I125" s="220"/>
      <c r="J125" s="221">
        <f>ROUND(I125*H125,2)</f>
        <v>0</v>
      </c>
      <c r="K125" s="217" t="s">
        <v>134</v>
      </c>
      <c r="L125" s="47"/>
      <c r="M125" s="222" t="s">
        <v>19</v>
      </c>
      <c r="N125" s="223" t="s">
        <v>47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135</v>
      </c>
      <c r="AT125" s="226" t="s">
        <v>130</v>
      </c>
      <c r="AU125" s="226" t="s">
        <v>85</v>
      </c>
      <c r="AY125" s="20" t="s">
        <v>127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83</v>
      </c>
      <c r="BK125" s="227">
        <f>ROUND(I125*H125,2)</f>
        <v>0</v>
      </c>
      <c r="BL125" s="20" t="s">
        <v>135</v>
      </c>
      <c r="BM125" s="226" t="s">
        <v>321</v>
      </c>
    </row>
    <row r="126" s="2" customFormat="1">
      <c r="A126" s="41"/>
      <c r="B126" s="42"/>
      <c r="C126" s="43"/>
      <c r="D126" s="228" t="s">
        <v>137</v>
      </c>
      <c r="E126" s="43"/>
      <c r="F126" s="229" t="s">
        <v>322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137</v>
      </c>
      <c r="AU126" s="20" t="s">
        <v>85</v>
      </c>
    </row>
    <row r="127" s="13" customFormat="1">
      <c r="A127" s="13"/>
      <c r="B127" s="233"/>
      <c r="C127" s="234"/>
      <c r="D127" s="235" t="s">
        <v>139</v>
      </c>
      <c r="E127" s="236" t="s">
        <v>19</v>
      </c>
      <c r="F127" s="237" t="s">
        <v>291</v>
      </c>
      <c r="G127" s="234"/>
      <c r="H127" s="236" t="s">
        <v>19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3" t="s">
        <v>139</v>
      </c>
      <c r="AU127" s="243" t="s">
        <v>85</v>
      </c>
      <c r="AV127" s="13" t="s">
        <v>83</v>
      </c>
      <c r="AW127" s="13" t="s">
        <v>35</v>
      </c>
      <c r="AX127" s="13" t="s">
        <v>76</v>
      </c>
      <c r="AY127" s="243" t="s">
        <v>127</v>
      </c>
    </row>
    <row r="128" s="14" customFormat="1">
      <c r="A128" s="14"/>
      <c r="B128" s="244"/>
      <c r="C128" s="245"/>
      <c r="D128" s="235" t="s">
        <v>139</v>
      </c>
      <c r="E128" s="246" t="s">
        <v>19</v>
      </c>
      <c r="F128" s="247" t="s">
        <v>323</v>
      </c>
      <c r="G128" s="245"/>
      <c r="H128" s="248">
        <v>1</v>
      </c>
      <c r="I128" s="249"/>
      <c r="J128" s="245"/>
      <c r="K128" s="245"/>
      <c r="L128" s="250"/>
      <c r="M128" s="251"/>
      <c r="N128" s="252"/>
      <c r="O128" s="252"/>
      <c r="P128" s="252"/>
      <c r="Q128" s="252"/>
      <c r="R128" s="252"/>
      <c r="S128" s="252"/>
      <c r="T128" s="25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4" t="s">
        <v>139</v>
      </c>
      <c r="AU128" s="254" t="s">
        <v>85</v>
      </c>
      <c r="AV128" s="14" t="s">
        <v>85</v>
      </c>
      <c r="AW128" s="14" t="s">
        <v>35</v>
      </c>
      <c r="AX128" s="14" t="s">
        <v>76</v>
      </c>
      <c r="AY128" s="254" t="s">
        <v>127</v>
      </c>
    </row>
    <row r="129" s="16" customFormat="1">
      <c r="A129" s="16"/>
      <c r="B129" s="266"/>
      <c r="C129" s="267"/>
      <c r="D129" s="235" t="s">
        <v>139</v>
      </c>
      <c r="E129" s="268" t="s">
        <v>19</v>
      </c>
      <c r="F129" s="269" t="s">
        <v>153</v>
      </c>
      <c r="G129" s="267"/>
      <c r="H129" s="270">
        <v>1</v>
      </c>
      <c r="I129" s="271"/>
      <c r="J129" s="267"/>
      <c r="K129" s="267"/>
      <c r="L129" s="272"/>
      <c r="M129" s="273"/>
      <c r="N129" s="274"/>
      <c r="O129" s="274"/>
      <c r="P129" s="274"/>
      <c r="Q129" s="274"/>
      <c r="R129" s="274"/>
      <c r="S129" s="274"/>
      <c r="T129" s="275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T129" s="276" t="s">
        <v>139</v>
      </c>
      <c r="AU129" s="276" t="s">
        <v>85</v>
      </c>
      <c r="AV129" s="16" t="s">
        <v>135</v>
      </c>
      <c r="AW129" s="16" t="s">
        <v>35</v>
      </c>
      <c r="AX129" s="16" t="s">
        <v>83</v>
      </c>
      <c r="AY129" s="276" t="s">
        <v>127</v>
      </c>
    </row>
    <row r="130" s="2" customFormat="1" ht="37.8" customHeight="1">
      <c r="A130" s="41"/>
      <c r="B130" s="42"/>
      <c r="C130" s="215" t="s">
        <v>189</v>
      </c>
      <c r="D130" s="215" t="s">
        <v>130</v>
      </c>
      <c r="E130" s="216" t="s">
        <v>324</v>
      </c>
      <c r="F130" s="217" t="s">
        <v>325</v>
      </c>
      <c r="G130" s="218" t="s">
        <v>305</v>
      </c>
      <c r="H130" s="219">
        <v>3</v>
      </c>
      <c r="I130" s="220"/>
      <c r="J130" s="221">
        <f>ROUND(I130*H130,2)</f>
        <v>0</v>
      </c>
      <c r="K130" s="217" t="s">
        <v>134</v>
      </c>
      <c r="L130" s="47"/>
      <c r="M130" s="222" t="s">
        <v>19</v>
      </c>
      <c r="N130" s="223" t="s">
        <v>47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135</v>
      </c>
      <c r="AT130" s="226" t="s">
        <v>130</v>
      </c>
      <c r="AU130" s="226" t="s">
        <v>85</v>
      </c>
      <c r="AY130" s="20" t="s">
        <v>127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83</v>
      </c>
      <c r="BK130" s="227">
        <f>ROUND(I130*H130,2)</f>
        <v>0</v>
      </c>
      <c r="BL130" s="20" t="s">
        <v>135</v>
      </c>
      <c r="BM130" s="226" t="s">
        <v>326</v>
      </c>
    </row>
    <row r="131" s="2" customFormat="1">
      <c r="A131" s="41"/>
      <c r="B131" s="42"/>
      <c r="C131" s="43"/>
      <c r="D131" s="228" t="s">
        <v>137</v>
      </c>
      <c r="E131" s="43"/>
      <c r="F131" s="229" t="s">
        <v>327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137</v>
      </c>
      <c r="AU131" s="20" t="s">
        <v>85</v>
      </c>
    </row>
    <row r="132" s="13" customFormat="1">
      <c r="A132" s="13"/>
      <c r="B132" s="233"/>
      <c r="C132" s="234"/>
      <c r="D132" s="235" t="s">
        <v>139</v>
      </c>
      <c r="E132" s="236" t="s">
        <v>19</v>
      </c>
      <c r="F132" s="237" t="s">
        <v>291</v>
      </c>
      <c r="G132" s="234"/>
      <c r="H132" s="236" t="s">
        <v>19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139</v>
      </c>
      <c r="AU132" s="243" t="s">
        <v>85</v>
      </c>
      <c r="AV132" s="13" t="s">
        <v>83</v>
      </c>
      <c r="AW132" s="13" t="s">
        <v>35</v>
      </c>
      <c r="AX132" s="13" t="s">
        <v>76</v>
      </c>
      <c r="AY132" s="243" t="s">
        <v>127</v>
      </c>
    </row>
    <row r="133" s="14" customFormat="1">
      <c r="A133" s="14"/>
      <c r="B133" s="244"/>
      <c r="C133" s="245"/>
      <c r="D133" s="235" t="s">
        <v>139</v>
      </c>
      <c r="E133" s="246" t="s">
        <v>19</v>
      </c>
      <c r="F133" s="247" t="s">
        <v>328</v>
      </c>
      <c r="G133" s="245"/>
      <c r="H133" s="248">
        <v>3</v>
      </c>
      <c r="I133" s="249"/>
      <c r="J133" s="245"/>
      <c r="K133" s="245"/>
      <c r="L133" s="250"/>
      <c r="M133" s="251"/>
      <c r="N133" s="252"/>
      <c r="O133" s="252"/>
      <c r="P133" s="252"/>
      <c r="Q133" s="252"/>
      <c r="R133" s="252"/>
      <c r="S133" s="252"/>
      <c r="T133" s="253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4" t="s">
        <v>139</v>
      </c>
      <c r="AU133" s="254" t="s">
        <v>85</v>
      </c>
      <c r="AV133" s="14" t="s">
        <v>85</v>
      </c>
      <c r="AW133" s="14" t="s">
        <v>35</v>
      </c>
      <c r="AX133" s="14" t="s">
        <v>76</v>
      </c>
      <c r="AY133" s="254" t="s">
        <v>127</v>
      </c>
    </row>
    <row r="134" s="16" customFormat="1">
      <c r="A134" s="16"/>
      <c r="B134" s="266"/>
      <c r="C134" s="267"/>
      <c r="D134" s="235" t="s">
        <v>139</v>
      </c>
      <c r="E134" s="268" t="s">
        <v>19</v>
      </c>
      <c r="F134" s="269" t="s">
        <v>153</v>
      </c>
      <c r="G134" s="267"/>
      <c r="H134" s="270">
        <v>3</v>
      </c>
      <c r="I134" s="271"/>
      <c r="J134" s="267"/>
      <c r="K134" s="267"/>
      <c r="L134" s="272"/>
      <c r="M134" s="273"/>
      <c r="N134" s="274"/>
      <c r="O134" s="274"/>
      <c r="P134" s="274"/>
      <c r="Q134" s="274"/>
      <c r="R134" s="274"/>
      <c r="S134" s="274"/>
      <c r="T134" s="275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276" t="s">
        <v>139</v>
      </c>
      <c r="AU134" s="276" t="s">
        <v>85</v>
      </c>
      <c r="AV134" s="16" t="s">
        <v>135</v>
      </c>
      <c r="AW134" s="16" t="s">
        <v>35</v>
      </c>
      <c r="AX134" s="16" t="s">
        <v>83</v>
      </c>
      <c r="AY134" s="276" t="s">
        <v>127</v>
      </c>
    </row>
    <row r="135" s="2" customFormat="1" ht="33" customHeight="1">
      <c r="A135" s="41"/>
      <c r="B135" s="42"/>
      <c r="C135" s="215" t="s">
        <v>198</v>
      </c>
      <c r="D135" s="215" t="s">
        <v>130</v>
      </c>
      <c r="E135" s="216" t="s">
        <v>329</v>
      </c>
      <c r="F135" s="217" t="s">
        <v>330</v>
      </c>
      <c r="G135" s="218" t="s">
        <v>305</v>
      </c>
      <c r="H135" s="219">
        <v>1</v>
      </c>
      <c r="I135" s="220"/>
      <c r="J135" s="221">
        <f>ROUND(I135*H135,2)</f>
        <v>0</v>
      </c>
      <c r="K135" s="217" t="s">
        <v>134</v>
      </c>
      <c r="L135" s="47"/>
      <c r="M135" s="222" t="s">
        <v>19</v>
      </c>
      <c r="N135" s="223" t="s">
        <v>47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135</v>
      </c>
      <c r="AT135" s="226" t="s">
        <v>130</v>
      </c>
      <c r="AU135" s="226" t="s">
        <v>85</v>
      </c>
      <c r="AY135" s="20" t="s">
        <v>127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83</v>
      </c>
      <c r="BK135" s="227">
        <f>ROUND(I135*H135,2)</f>
        <v>0</v>
      </c>
      <c r="BL135" s="20" t="s">
        <v>135</v>
      </c>
      <c r="BM135" s="226" t="s">
        <v>331</v>
      </c>
    </row>
    <row r="136" s="2" customFormat="1">
      <c r="A136" s="41"/>
      <c r="B136" s="42"/>
      <c r="C136" s="43"/>
      <c r="D136" s="228" t="s">
        <v>137</v>
      </c>
      <c r="E136" s="43"/>
      <c r="F136" s="229" t="s">
        <v>332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137</v>
      </c>
      <c r="AU136" s="20" t="s">
        <v>85</v>
      </c>
    </row>
    <row r="137" s="13" customFormat="1">
      <c r="A137" s="13"/>
      <c r="B137" s="233"/>
      <c r="C137" s="234"/>
      <c r="D137" s="235" t="s">
        <v>139</v>
      </c>
      <c r="E137" s="236" t="s">
        <v>19</v>
      </c>
      <c r="F137" s="237" t="s">
        <v>291</v>
      </c>
      <c r="G137" s="234"/>
      <c r="H137" s="236" t="s">
        <v>19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139</v>
      </c>
      <c r="AU137" s="243" t="s">
        <v>85</v>
      </c>
      <c r="AV137" s="13" t="s">
        <v>83</v>
      </c>
      <c r="AW137" s="13" t="s">
        <v>35</v>
      </c>
      <c r="AX137" s="13" t="s">
        <v>76</v>
      </c>
      <c r="AY137" s="243" t="s">
        <v>127</v>
      </c>
    </row>
    <row r="138" s="14" customFormat="1">
      <c r="A138" s="14"/>
      <c r="B138" s="244"/>
      <c r="C138" s="245"/>
      <c r="D138" s="235" t="s">
        <v>139</v>
      </c>
      <c r="E138" s="246" t="s">
        <v>19</v>
      </c>
      <c r="F138" s="247" t="s">
        <v>333</v>
      </c>
      <c r="G138" s="245"/>
      <c r="H138" s="248">
        <v>1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4" t="s">
        <v>139</v>
      </c>
      <c r="AU138" s="254" t="s">
        <v>85</v>
      </c>
      <c r="AV138" s="14" t="s">
        <v>85</v>
      </c>
      <c r="AW138" s="14" t="s">
        <v>35</v>
      </c>
      <c r="AX138" s="14" t="s">
        <v>76</v>
      </c>
      <c r="AY138" s="254" t="s">
        <v>127</v>
      </c>
    </row>
    <row r="139" s="16" customFormat="1">
      <c r="A139" s="16"/>
      <c r="B139" s="266"/>
      <c r="C139" s="267"/>
      <c r="D139" s="235" t="s">
        <v>139</v>
      </c>
      <c r="E139" s="268" t="s">
        <v>19</v>
      </c>
      <c r="F139" s="269" t="s">
        <v>153</v>
      </c>
      <c r="G139" s="267"/>
      <c r="H139" s="270">
        <v>1</v>
      </c>
      <c r="I139" s="271"/>
      <c r="J139" s="267"/>
      <c r="K139" s="267"/>
      <c r="L139" s="272"/>
      <c r="M139" s="273"/>
      <c r="N139" s="274"/>
      <c r="O139" s="274"/>
      <c r="P139" s="274"/>
      <c r="Q139" s="274"/>
      <c r="R139" s="274"/>
      <c r="S139" s="274"/>
      <c r="T139" s="275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T139" s="276" t="s">
        <v>139</v>
      </c>
      <c r="AU139" s="276" t="s">
        <v>85</v>
      </c>
      <c r="AV139" s="16" t="s">
        <v>135</v>
      </c>
      <c r="AW139" s="16" t="s">
        <v>35</v>
      </c>
      <c r="AX139" s="16" t="s">
        <v>83</v>
      </c>
      <c r="AY139" s="276" t="s">
        <v>127</v>
      </c>
    </row>
    <row r="140" s="2" customFormat="1" ht="33" customHeight="1">
      <c r="A140" s="41"/>
      <c r="B140" s="42"/>
      <c r="C140" s="215" t="s">
        <v>128</v>
      </c>
      <c r="D140" s="215" t="s">
        <v>130</v>
      </c>
      <c r="E140" s="216" t="s">
        <v>334</v>
      </c>
      <c r="F140" s="217" t="s">
        <v>335</v>
      </c>
      <c r="G140" s="218" t="s">
        <v>305</v>
      </c>
      <c r="H140" s="219">
        <v>2</v>
      </c>
      <c r="I140" s="220"/>
      <c r="J140" s="221">
        <f>ROUND(I140*H140,2)</f>
        <v>0</v>
      </c>
      <c r="K140" s="217" t="s">
        <v>134</v>
      </c>
      <c r="L140" s="47"/>
      <c r="M140" s="222" t="s">
        <v>19</v>
      </c>
      <c r="N140" s="223" t="s">
        <v>47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135</v>
      </c>
      <c r="AT140" s="226" t="s">
        <v>130</v>
      </c>
      <c r="AU140" s="226" t="s">
        <v>85</v>
      </c>
      <c r="AY140" s="20" t="s">
        <v>127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83</v>
      </c>
      <c r="BK140" s="227">
        <f>ROUND(I140*H140,2)</f>
        <v>0</v>
      </c>
      <c r="BL140" s="20" t="s">
        <v>135</v>
      </c>
      <c r="BM140" s="226" t="s">
        <v>336</v>
      </c>
    </row>
    <row r="141" s="2" customFormat="1">
      <c r="A141" s="41"/>
      <c r="B141" s="42"/>
      <c r="C141" s="43"/>
      <c r="D141" s="228" t="s">
        <v>137</v>
      </c>
      <c r="E141" s="43"/>
      <c r="F141" s="229" t="s">
        <v>337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137</v>
      </c>
      <c r="AU141" s="20" t="s">
        <v>85</v>
      </c>
    </row>
    <row r="142" s="13" customFormat="1">
      <c r="A142" s="13"/>
      <c r="B142" s="233"/>
      <c r="C142" s="234"/>
      <c r="D142" s="235" t="s">
        <v>139</v>
      </c>
      <c r="E142" s="236" t="s">
        <v>19</v>
      </c>
      <c r="F142" s="237" t="s">
        <v>291</v>
      </c>
      <c r="G142" s="234"/>
      <c r="H142" s="236" t="s">
        <v>19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139</v>
      </c>
      <c r="AU142" s="243" t="s">
        <v>85</v>
      </c>
      <c r="AV142" s="13" t="s">
        <v>83</v>
      </c>
      <c r="AW142" s="13" t="s">
        <v>35</v>
      </c>
      <c r="AX142" s="13" t="s">
        <v>76</v>
      </c>
      <c r="AY142" s="243" t="s">
        <v>127</v>
      </c>
    </row>
    <row r="143" s="14" customFormat="1">
      <c r="A143" s="14"/>
      <c r="B143" s="244"/>
      <c r="C143" s="245"/>
      <c r="D143" s="235" t="s">
        <v>139</v>
      </c>
      <c r="E143" s="246" t="s">
        <v>19</v>
      </c>
      <c r="F143" s="247" t="s">
        <v>338</v>
      </c>
      <c r="G143" s="245"/>
      <c r="H143" s="248">
        <v>2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4" t="s">
        <v>139</v>
      </c>
      <c r="AU143" s="254" t="s">
        <v>85</v>
      </c>
      <c r="AV143" s="14" t="s">
        <v>85</v>
      </c>
      <c r="AW143" s="14" t="s">
        <v>35</v>
      </c>
      <c r="AX143" s="14" t="s">
        <v>76</v>
      </c>
      <c r="AY143" s="254" t="s">
        <v>127</v>
      </c>
    </row>
    <row r="144" s="16" customFormat="1">
      <c r="A144" s="16"/>
      <c r="B144" s="266"/>
      <c r="C144" s="267"/>
      <c r="D144" s="235" t="s">
        <v>139</v>
      </c>
      <c r="E144" s="268" t="s">
        <v>19</v>
      </c>
      <c r="F144" s="269" t="s">
        <v>153</v>
      </c>
      <c r="G144" s="267"/>
      <c r="H144" s="270">
        <v>2</v>
      </c>
      <c r="I144" s="271"/>
      <c r="J144" s="267"/>
      <c r="K144" s="267"/>
      <c r="L144" s="272"/>
      <c r="M144" s="273"/>
      <c r="N144" s="274"/>
      <c r="O144" s="274"/>
      <c r="P144" s="274"/>
      <c r="Q144" s="274"/>
      <c r="R144" s="274"/>
      <c r="S144" s="274"/>
      <c r="T144" s="275"/>
      <c r="U144" s="16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T144" s="276" t="s">
        <v>139</v>
      </c>
      <c r="AU144" s="276" t="s">
        <v>85</v>
      </c>
      <c r="AV144" s="16" t="s">
        <v>135</v>
      </c>
      <c r="AW144" s="16" t="s">
        <v>35</v>
      </c>
      <c r="AX144" s="16" t="s">
        <v>83</v>
      </c>
      <c r="AY144" s="276" t="s">
        <v>127</v>
      </c>
    </row>
    <row r="145" s="2" customFormat="1" ht="33" customHeight="1">
      <c r="A145" s="41"/>
      <c r="B145" s="42"/>
      <c r="C145" s="215" t="s">
        <v>213</v>
      </c>
      <c r="D145" s="215" t="s">
        <v>130</v>
      </c>
      <c r="E145" s="216" t="s">
        <v>339</v>
      </c>
      <c r="F145" s="217" t="s">
        <v>340</v>
      </c>
      <c r="G145" s="218" t="s">
        <v>305</v>
      </c>
      <c r="H145" s="219">
        <v>1</v>
      </c>
      <c r="I145" s="220"/>
      <c r="J145" s="221">
        <f>ROUND(I145*H145,2)</f>
        <v>0</v>
      </c>
      <c r="K145" s="217" t="s">
        <v>134</v>
      </c>
      <c r="L145" s="47"/>
      <c r="M145" s="222" t="s">
        <v>19</v>
      </c>
      <c r="N145" s="223" t="s">
        <v>47</v>
      </c>
      <c r="O145" s="87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26" t="s">
        <v>135</v>
      </c>
      <c r="AT145" s="226" t="s">
        <v>130</v>
      </c>
      <c r="AU145" s="226" t="s">
        <v>85</v>
      </c>
      <c r="AY145" s="20" t="s">
        <v>127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20" t="s">
        <v>83</v>
      </c>
      <c r="BK145" s="227">
        <f>ROUND(I145*H145,2)</f>
        <v>0</v>
      </c>
      <c r="BL145" s="20" t="s">
        <v>135</v>
      </c>
      <c r="BM145" s="226" t="s">
        <v>341</v>
      </c>
    </row>
    <row r="146" s="2" customFormat="1">
      <c r="A146" s="41"/>
      <c r="B146" s="42"/>
      <c r="C146" s="43"/>
      <c r="D146" s="228" t="s">
        <v>137</v>
      </c>
      <c r="E146" s="43"/>
      <c r="F146" s="229" t="s">
        <v>342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137</v>
      </c>
      <c r="AU146" s="20" t="s">
        <v>85</v>
      </c>
    </row>
    <row r="147" s="13" customFormat="1">
      <c r="A147" s="13"/>
      <c r="B147" s="233"/>
      <c r="C147" s="234"/>
      <c r="D147" s="235" t="s">
        <v>139</v>
      </c>
      <c r="E147" s="236" t="s">
        <v>19</v>
      </c>
      <c r="F147" s="237" t="s">
        <v>291</v>
      </c>
      <c r="G147" s="234"/>
      <c r="H147" s="236" t="s">
        <v>19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139</v>
      </c>
      <c r="AU147" s="243" t="s">
        <v>85</v>
      </c>
      <c r="AV147" s="13" t="s">
        <v>83</v>
      </c>
      <c r="AW147" s="13" t="s">
        <v>35</v>
      </c>
      <c r="AX147" s="13" t="s">
        <v>76</v>
      </c>
      <c r="AY147" s="243" t="s">
        <v>127</v>
      </c>
    </row>
    <row r="148" s="14" customFormat="1">
      <c r="A148" s="14"/>
      <c r="B148" s="244"/>
      <c r="C148" s="245"/>
      <c r="D148" s="235" t="s">
        <v>139</v>
      </c>
      <c r="E148" s="246" t="s">
        <v>19</v>
      </c>
      <c r="F148" s="247" t="s">
        <v>343</v>
      </c>
      <c r="G148" s="245"/>
      <c r="H148" s="248">
        <v>1</v>
      </c>
      <c r="I148" s="249"/>
      <c r="J148" s="245"/>
      <c r="K148" s="245"/>
      <c r="L148" s="250"/>
      <c r="M148" s="251"/>
      <c r="N148" s="252"/>
      <c r="O148" s="252"/>
      <c r="P148" s="252"/>
      <c r="Q148" s="252"/>
      <c r="R148" s="252"/>
      <c r="S148" s="252"/>
      <c r="T148" s="25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4" t="s">
        <v>139</v>
      </c>
      <c r="AU148" s="254" t="s">
        <v>85</v>
      </c>
      <c r="AV148" s="14" t="s">
        <v>85</v>
      </c>
      <c r="AW148" s="14" t="s">
        <v>35</v>
      </c>
      <c r="AX148" s="14" t="s">
        <v>76</v>
      </c>
      <c r="AY148" s="254" t="s">
        <v>127</v>
      </c>
    </row>
    <row r="149" s="16" customFormat="1">
      <c r="A149" s="16"/>
      <c r="B149" s="266"/>
      <c r="C149" s="267"/>
      <c r="D149" s="235" t="s">
        <v>139</v>
      </c>
      <c r="E149" s="268" t="s">
        <v>19</v>
      </c>
      <c r="F149" s="269" t="s">
        <v>153</v>
      </c>
      <c r="G149" s="267"/>
      <c r="H149" s="270">
        <v>1</v>
      </c>
      <c r="I149" s="271"/>
      <c r="J149" s="267"/>
      <c r="K149" s="267"/>
      <c r="L149" s="272"/>
      <c r="M149" s="273"/>
      <c r="N149" s="274"/>
      <c r="O149" s="274"/>
      <c r="P149" s="274"/>
      <c r="Q149" s="274"/>
      <c r="R149" s="274"/>
      <c r="S149" s="274"/>
      <c r="T149" s="275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76" t="s">
        <v>139</v>
      </c>
      <c r="AU149" s="276" t="s">
        <v>85</v>
      </c>
      <c r="AV149" s="16" t="s">
        <v>135</v>
      </c>
      <c r="AW149" s="16" t="s">
        <v>35</v>
      </c>
      <c r="AX149" s="16" t="s">
        <v>83</v>
      </c>
      <c r="AY149" s="276" t="s">
        <v>127</v>
      </c>
    </row>
    <row r="150" s="2" customFormat="1" ht="24.15" customHeight="1">
      <c r="A150" s="41"/>
      <c r="B150" s="42"/>
      <c r="C150" s="215" t="s">
        <v>218</v>
      </c>
      <c r="D150" s="215" t="s">
        <v>130</v>
      </c>
      <c r="E150" s="216" t="s">
        <v>344</v>
      </c>
      <c r="F150" s="217" t="s">
        <v>345</v>
      </c>
      <c r="G150" s="218" t="s">
        <v>305</v>
      </c>
      <c r="H150" s="219">
        <v>10</v>
      </c>
      <c r="I150" s="220"/>
      <c r="J150" s="221">
        <f>ROUND(I150*H150,2)</f>
        <v>0</v>
      </c>
      <c r="K150" s="217" t="s">
        <v>134</v>
      </c>
      <c r="L150" s="47"/>
      <c r="M150" s="222" t="s">
        <v>19</v>
      </c>
      <c r="N150" s="223" t="s">
        <v>47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135</v>
      </c>
      <c r="AT150" s="226" t="s">
        <v>130</v>
      </c>
      <c r="AU150" s="226" t="s">
        <v>85</v>
      </c>
      <c r="AY150" s="20" t="s">
        <v>127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83</v>
      </c>
      <c r="BK150" s="227">
        <f>ROUND(I150*H150,2)</f>
        <v>0</v>
      </c>
      <c r="BL150" s="20" t="s">
        <v>135</v>
      </c>
      <c r="BM150" s="226" t="s">
        <v>346</v>
      </c>
    </row>
    <row r="151" s="2" customFormat="1">
      <c r="A151" s="41"/>
      <c r="B151" s="42"/>
      <c r="C151" s="43"/>
      <c r="D151" s="228" t="s">
        <v>137</v>
      </c>
      <c r="E151" s="43"/>
      <c r="F151" s="229" t="s">
        <v>347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137</v>
      </c>
      <c r="AU151" s="20" t="s">
        <v>85</v>
      </c>
    </row>
    <row r="152" s="13" customFormat="1">
      <c r="A152" s="13"/>
      <c r="B152" s="233"/>
      <c r="C152" s="234"/>
      <c r="D152" s="235" t="s">
        <v>139</v>
      </c>
      <c r="E152" s="236" t="s">
        <v>19</v>
      </c>
      <c r="F152" s="237" t="s">
        <v>291</v>
      </c>
      <c r="G152" s="234"/>
      <c r="H152" s="236" t="s">
        <v>19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139</v>
      </c>
      <c r="AU152" s="243" t="s">
        <v>85</v>
      </c>
      <c r="AV152" s="13" t="s">
        <v>83</v>
      </c>
      <c r="AW152" s="13" t="s">
        <v>35</v>
      </c>
      <c r="AX152" s="13" t="s">
        <v>76</v>
      </c>
      <c r="AY152" s="243" t="s">
        <v>127</v>
      </c>
    </row>
    <row r="153" s="14" customFormat="1">
      <c r="A153" s="14"/>
      <c r="B153" s="244"/>
      <c r="C153" s="245"/>
      <c r="D153" s="235" t="s">
        <v>139</v>
      </c>
      <c r="E153" s="246" t="s">
        <v>19</v>
      </c>
      <c r="F153" s="247" t="s">
        <v>308</v>
      </c>
      <c r="G153" s="245"/>
      <c r="H153" s="248">
        <v>2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139</v>
      </c>
      <c r="AU153" s="254" t="s">
        <v>85</v>
      </c>
      <c r="AV153" s="14" t="s">
        <v>85</v>
      </c>
      <c r="AW153" s="14" t="s">
        <v>35</v>
      </c>
      <c r="AX153" s="14" t="s">
        <v>76</v>
      </c>
      <c r="AY153" s="254" t="s">
        <v>127</v>
      </c>
    </row>
    <row r="154" s="14" customFormat="1">
      <c r="A154" s="14"/>
      <c r="B154" s="244"/>
      <c r="C154" s="245"/>
      <c r="D154" s="235" t="s">
        <v>139</v>
      </c>
      <c r="E154" s="246" t="s">
        <v>19</v>
      </c>
      <c r="F154" s="247" t="s">
        <v>309</v>
      </c>
      <c r="G154" s="245"/>
      <c r="H154" s="248">
        <v>1</v>
      </c>
      <c r="I154" s="249"/>
      <c r="J154" s="245"/>
      <c r="K154" s="245"/>
      <c r="L154" s="250"/>
      <c r="M154" s="251"/>
      <c r="N154" s="252"/>
      <c r="O154" s="252"/>
      <c r="P154" s="252"/>
      <c r="Q154" s="252"/>
      <c r="R154" s="252"/>
      <c r="S154" s="252"/>
      <c r="T154" s="25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4" t="s">
        <v>139</v>
      </c>
      <c r="AU154" s="254" t="s">
        <v>85</v>
      </c>
      <c r="AV154" s="14" t="s">
        <v>85</v>
      </c>
      <c r="AW154" s="14" t="s">
        <v>35</v>
      </c>
      <c r="AX154" s="14" t="s">
        <v>76</v>
      </c>
      <c r="AY154" s="254" t="s">
        <v>127</v>
      </c>
    </row>
    <row r="155" s="14" customFormat="1">
      <c r="A155" s="14"/>
      <c r="B155" s="244"/>
      <c r="C155" s="245"/>
      <c r="D155" s="235" t="s">
        <v>139</v>
      </c>
      <c r="E155" s="246" t="s">
        <v>19</v>
      </c>
      <c r="F155" s="247" t="s">
        <v>348</v>
      </c>
      <c r="G155" s="245"/>
      <c r="H155" s="248">
        <v>3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139</v>
      </c>
      <c r="AU155" s="254" t="s">
        <v>85</v>
      </c>
      <c r="AV155" s="14" t="s">
        <v>85</v>
      </c>
      <c r="AW155" s="14" t="s">
        <v>35</v>
      </c>
      <c r="AX155" s="14" t="s">
        <v>76</v>
      </c>
      <c r="AY155" s="254" t="s">
        <v>127</v>
      </c>
    </row>
    <row r="156" s="14" customFormat="1">
      <c r="A156" s="14"/>
      <c r="B156" s="244"/>
      <c r="C156" s="245"/>
      <c r="D156" s="235" t="s">
        <v>139</v>
      </c>
      <c r="E156" s="246" t="s">
        <v>19</v>
      </c>
      <c r="F156" s="247" t="s">
        <v>310</v>
      </c>
      <c r="G156" s="245"/>
      <c r="H156" s="248">
        <v>1</v>
      </c>
      <c r="I156" s="249"/>
      <c r="J156" s="245"/>
      <c r="K156" s="245"/>
      <c r="L156" s="250"/>
      <c r="M156" s="251"/>
      <c r="N156" s="252"/>
      <c r="O156" s="252"/>
      <c r="P156" s="252"/>
      <c r="Q156" s="252"/>
      <c r="R156" s="252"/>
      <c r="S156" s="252"/>
      <c r="T156" s="25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4" t="s">
        <v>139</v>
      </c>
      <c r="AU156" s="254" t="s">
        <v>85</v>
      </c>
      <c r="AV156" s="14" t="s">
        <v>85</v>
      </c>
      <c r="AW156" s="14" t="s">
        <v>35</v>
      </c>
      <c r="AX156" s="14" t="s">
        <v>76</v>
      </c>
      <c r="AY156" s="254" t="s">
        <v>127</v>
      </c>
    </row>
    <row r="157" s="14" customFormat="1">
      <c r="A157" s="14"/>
      <c r="B157" s="244"/>
      <c r="C157" s="245"/>
      <c r="D157" s="235" t="s">
        <v>139</v>
      </c>
      <c r="E157" s="246" t="s">
        <v>19</v>
      </c>
      <c r="F157" s="247" t="s">
        <v>311</v>
      </c>
      <c r="G157" s="245"/>
      <c r="H157" s="248">
        <v>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139</v>
      </c>
      <c r="AU157" s="254" t="s">
        <v>85</v>
      </c>
      <c r="AV157" s="14" t="s">
        <v>85</v>
      </c>
      <c r="AW157" s="14" t="s">
        <v>35</v>
      </c>
      <c r="AX157" s="14" t="s">
        <v>76</v>
      </c>
      <c r="AY157" s="254" t="s">
        <v>127</v>
      </c>
    </row>
    <row r="158" s="14" customFormat="1">
      <c r="A158" s="14"/>
      <c r="B158" s="244"/>
      <c r="C158" s="245"/>
      <c r="D158" s="235" t="s">
        <v>139</v>
      </c>
      <c r="E158" s="246" t="s">
        <v>19</v>
      </c>
      <c r="F158" s="247" t="s">
        <v>312</v>
      </c>
      <c r="G158" s="245"/>
      <c r="H158" s="248">
        <v>1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4" t="s">
        <v>139</v>
      </c>
      <c r="AU158" s="254" t="s">
        <v>85</v>
      </c>
      <c r="AV158" s="14" t="s">
        <v>85</v>
      </c>
      <c r="AW158" s="14" t="s">
        <v>35</v>
      </c>
      <c r="AX158" s="14" t="s">
        <v>76</v>
      </c>
      <c r="AY158" s="254" t="s">
        <v>127</v>
      </c>
    </row>
    <row r="159" s="14" customFormat="1">
      <c r="A159" s="14"/>
      <c r="B159" s="244"/>
      <c r="C159" s="245"/>
      <c r="D159" s="235" t="s">
        <v>139</v>
      </c>
      <c r="E159" s="246" t="s">
        <v>19</v>
      </c>
      <c r="F159" s="247" t="s">
        <v>313</v>
      </c>
      <c r="G159" s="245"/>
      <c r="H159" s="248">
        <v>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139</v>
      </c>
      <c r="AU159" s="254" t="s">
        <v>85</v>
      </c>
      <c r="AV159" s="14" t="s">
        <v>85</v>
      </c>
      <c r="AW159" s="14" t="s">
        <v>35</v>
      </c>
      <c r="AX159" s="14" t="s">
        <v>76</v>
      </c>
      <c r="AY159" s="254" t="s">
        <v>127</v>
      </c>
    </row>
    <row r="160" s="16" customFormat="1">
      <c r="A160" s="16"/>
      <c r="B160" s="266"/>
      <c r="C160" s="267"/>
      <c r="D160" s="235" t="s">
        <v>139</v>
      </c>
      <c r="E160" s="268" t="s">
        <v>19</v>
      </c>
      <c r="F160" s="269" t="s">
        <v>153</v>
      </c>
      <c r="G160" s="267"/>
      <c r="H160" s="270">
        <v>10</v>
      </c>
      <c r="I160" s="271"/>
      <c r="J160" s="267"/>
      <c r="K160" s="267"/>
      <c r="L160" s="272"/>
      <c r="M160" s="273"/>
      <c r="N160" s="274"/>
      <c r="O160" s="274"/>
      <c r="P160" s="274"/>
      <c r="Q160" s="274"/>
      <c r="R160" s="274"/>
      <c r="S160" s="274"/>
      <c r="T160" s="275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76" t="s">
        <v>139</v>
      </c>
      <c r="AU160" s="276" t="s">
        <v>85</v>
      </c>
      <c r="AV160" s="16" t="s">
        <v>135</v>
      </c>
      <c r="AW160" s="16" t="s">
        <v>35</v>
      </c>
      <c r="AX160" s="16" t="s">
        <v>83</v>
      </c>
      <c r="AY160" s="276" t="s">
        <v>127</v>
      </c>
    </row>
    <row r="161" s="2" customFormat="1" ht="24.15" customHeight="1">
      <c r="A161" s="41"/>
      <c r="B161" s="42"/>
      <c r="C161" s="215" t="s">
        <v>8</v>
      </c>
      <c r="D161" s="215" t="s">
        <v>130</v>
      </c>
      <c r="E161" s="216" t="s">
        <v>349</v>
      </c>
      <c r="F161" s="217" t="s">
        <v>350</v>
      </c>
      <c r="G161" s="218" t="s">
        <v>305</v>
      </c>
      <c r="H161" s="219">
        <v>2</v>
      </c>
      <c r="I161" s="220"/>
      <c r="J161" s="221">
        <f>ROUND(I161*H161,2)</f>
        <v>0</v>
      </c>
      <c r="K161" s="217" t="s">
        <v>134</v>
      </c>
      <c r="L161" s="47"/>
      <c r="M161" s="222" t="s">
        <v>19</v>
      </c>
      <c r="N161" s="223" t="s">
        <v>47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26" t="s">
        <v>135</v>
      </c>
      <c r="AT161" s="226" t="s">
        <v>130</v>
      </c>
      <c r="AU161" s="226" t="s">
        <v>85</v>
      </c>
      <c r="AY161" s="20" t="s">
        <v>127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20" t="s">
        <v>83</v>
      </c>
      <c r="BK161" s="227">
        <f>ROUND(I161*H161,2)</f>
        <v>0</v>
      </c>
      <c r="BL161" s="20" t="s">
        <v>135</v>
      </c>
      <c r="BM161" s="226" t="s">
        <v>351</v>
      </c>
    </row>
    <row r="162" s="2" customFormat="1">
      <c r="A162" s="41"/>
      <c r="B162" s="42"/>
      <c r="C162" s="43"/>
      <c r="D162" s="228" t="s">
        <v>137</v>
      </c>
      <c r="E162" s="43"/>
      <c r="F162" s="229" t="s">
        <v>352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137</v>
      </c>
      <c r="AU162" s="20" t="s">
        <v>85</v>
      </c>
    </row>
    <row r="163" s="13" customFormat="1">
      <c r="A163" s="13"/>
      <c r="B163" s="233"/>
      <c r="C163" s="234"/>
      <c r="D163" s="235" t="s">
        <v>139</v>
      </c>
      <c r="E163" s="236" t="s">
        <v>19</v>
      </c>
      <c r="F163" s="237" t="s">
        <v>291</v>
      </c>
      <c r="G163" s="234"/>
      <c r="H163" s="236" t="s">
        <v>19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139</v>
      </c>
      <c r="AU163" s="243" t="s">
        <v>85</v>
      </c>
      <c r="AV163" s="13" t="s">
        <v>83</v>
      </c>
      <c r="AW163" s="13" t="s">
        <v>35</v>
      </c>
      <c r="AX163" s="13" t="s">
        <v>76</v>
      </c>
      <c r="AY163" s="243" t="s">
        <v>127</v>
      </c>
    </row>
    <row r="164" s="14" customFormat="1">
      <c r="A164" s="14"/>
      <c r="B164" s="244"/>
      <c r="C164" s="245"/>
      <c r="D164" s="235" t="s">
        <v>139</v>
      </c>
      <c r="E164" s="246" t="s">
        <v>19</v>
      </c>
      <c r="F164" s="247" t="s">
        <v>353</v>
      </c>
      <c r="G164" s="245"/>
      <c r="H164" s="248">
        <v>1</v>
      </c>
      <c r="I164" s="249"/>
      <c r="J164" s="245"/>
      <c r="K164" s="245"/>
      <c r="L164" s="250"/>
      <c r="M164" s="251"/>
      <c r="N164" s="252"/>
      <c r="O164" s="252"/>
      <c r="P164" s="252"/>
      <c r="Q164" s="252"/>
      <c r="R164" s="252"/>
      <c r="S164" s="252"/>
      <c r="T164" s="25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4" t="s">
        <v>139</v>
      </c>
      <c r="AU164" s="254" t="s">
        <v>85</v>
      </c>
      <c r="AV164" s="14" t="s">
        <v>85</v>
      </c>
      <c r="AW164" s="14" t="s">
        <v>35</v>
      </c>
      <c r="AX164" s="14" t="s">
        <v>76</v>
      </c>
      <c r="AY164" s="254" t="s">
        <v>127</v>
      </c>
    </row>
    <row r="165" s="14" customFormat="1">
      <c r="A165" s="14"/>
      <c r="B165" s="244"/>
      <c r="C165" s="245"/>
      <c r="D165" s="235" t="s">
        <v>139</v>
      </c>
      <c r="E165" s="246" t="s">
        <v>19</v>
      </c>
      <c r="F165" s="247" t="s">
        <v>354</v>
      </c>
      <c r="G165" s="245"/>
      <c r="H165" s="248">
        <v>1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139</v>
      </c>
      <c r="AU165" s="254" t="s">
        <v>85</v>
      </c>
      <c r="AV165" s="14" t="s">
        <v>85</v>
      </c>
      <c r="AW165" s="14" t="s">
        <v>35</v>
      </c>
      <c r="AX165" s="14" t="s">
        <v>76</v>
      </c>
      <c r="AY165" s="254" t="s">
        <v>127</v>
      </c>
    </row>
    <row r="166" s="16" customFormat="1">
      <c r="A166" s="16"/>
      <c r="B166" s="266"/>
      <c r="C166" s="267"/>
      <c r="D166" s="235" t="s">
        <v>139</v>
      </c>
      <c r="E166" s="268" t="s">
        <v>19</v>
      </c>
      <c r="F166" s="269" t="s">
        <v>153</v>
      </c>
      <c r="G166" s="267"/>
      <c r="H166" s="270">
        <v>2</v>
      </c>
      <c r="I166" s="271"/>
      <c r="J166" s="267"/>
      <c r="K166" s="267"/>
      <c r="L166" s="272"/>
      <c r="M166" s="273"/>
      <c r="N166" s="274"/>
      <c r="O166" s="274"/>
      <c r="P166" s="274"/>
      <c r="Q166" s="274"/>
      <c r="R166" s="274"/>
      <c r="S166" s="274"/>
      <c r="T166" s="275"/>
      <c r="U166" s="16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T166" s="276" t="s">
        <v>139</v>
      </c>
      <c r="AU166" s="276" t="s">
        <v>85</v>
      </c>
      <c r="AV166" s="16" t="s">
        <v>135</v>
      </c>
      <c r="AW166" s="16" t="s">
        <v>35</v>
      </c>
      <c r="AX166" s="16" t="s">
        <v>83</v>
      </c>
      <c r="AY166" s="276" t="s">
        <v>127</v>
      </c>
    </row>
    <row r="167" s="2" customFormat="1" ht="24.15" customHeight="1">
      <c r="A167" s="41"/>
      <c r="B167" s="42"/>
      <c r="C167" s="215" t="s">
        <v>232</v>
      </c>
      <c r="D167" s="215" t="s">
        <v>130</v>
      </c>
      <c r="E167" s="216" t="s">
        <v>355</v>
      </c>
      <c r="F167" s="217" t="s">
        <v>356</v>
      </c>
      <c r="G167" s="218" t="s">
        <v>305</v>
      </c>
      <c r="H167" s="219">
        <v>4</v>
      </c>
      <c r="I167" s="220"/>
      <c r="J167" s="221">
        <f>ROUND(I167*H167,2)</f>
        <v>0</v>
      </c>
      <c r="K167" s="217" t="s">
        <v>134</v>
      </c>
      <c r="L167" s="47"/>
      <c r="M167" s="222" t="s">
        <v>19</v>
      </c>
      <c r="N167" s="223" t="s">
        <v>47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135</v>
      </c>
      <c r="AT167" s="226" t="s">
        <v>130</v>
      </c>
      <c r="AU167" s="226" t="s">
        <v>85</v>
      </c>
      <c r="AY167" s="20" t="s">
        <v>127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83</v>
      </c>
      <c r="BK167" s="227">
        <f>ROUND(I167*H167,2)</f>
        <v>0</v>
      </c>
      <c r="BL167" s="20" t="s">
        <v>135</v>
      </c>
      <c r="BM167" s="226" t="s">
        <v>357</v>
      </c>
    </row>
    <row r="168" s="2" customFormat="1">
      <c r="A168" s="41"/>
      <c r="B168" s="42"/>
      <c r="C168" s="43"/>
      <c r="D168" s="228" t="s">
        <v>137</v>
      </c>
      <c r="E168" s="43"/>
      <c r="F168" s="229" t="s">
        <v>358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137</v>
      </c>
      <c r="AU168" s="20" t="s">
        <v>85</v>
      </c>
    </row>
    <row r="169" s="13" customFormat="1">
      <c r="A169" s="13"/>
      <c r="B169" s="233"/>
      <c r="C169" s="234"/>
      <c r="D169" s="235" t="s">
        <v>139</v>
      </c>
      <c r="E169" s="236" t="s">
        <v>19</v>
      </c>
      <c r="F169" s="237" t="s">
        <v>291</v>
      </c>
      <c r="G169" s="234"/>
      <c r="H169" s="236" t="s">
        <v>19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139</v>
      </c>
      <c r="AU169" s="243" t="s">
        <v>85</v>
      </c>
      <c r="AV169" s="13" t="s">
        <v>83</v>
      </c>
      <c r="AW169" s="13" t="s">
        <v>35</v>
      </c>
      <c r="AX169" s="13" t="s">
        <v>76</v>
      </c>
      <c r="AY169" s="243" t="s">
        <v>127</v>
      </c>
    </row>
    <row r="170" s="14" customFormat="1">
      <c r="A170" s="14"/>
      <c r="B170" s="244"/>
      <c r="C170" s="245"/>
      <c r="D170" s="235" t="s">
        <v>139</v>
      </c>
      <c r="E170" s="246" t="s">
        <v>19</v>
      </c>
      <c r="F170" s="247" t="s">
        <v>359</v>
      </c>
      <c r="G170" s="245"/>
      <c r="H170" s="248">
        <v>1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4" t="s">
        <v>139</v>
      </c>
      <c r="AU170" s="254" t="s">
        <v>85</v>
      </c>
      <c r="AV170" s="14" t="s">
        <v>85</v>
      </c>
      <c r="AW170" s="14" t="s">
        <v>35</v>
      </c>
      <c r="AX170" s="14" t="s">
        <v>76</v>
      </c>
      <c r="AY170" s="254" t="s">
        <v>127</v>
      </c>
    </row>
    <row r="171" s="14" customFormat="1">
      <c r="A171" s="14"/>
      <c r="B171" s="244"/>
      <c r="C171" s="245"/>
      <c r="D171" s="235" t="s">
        <v>139</v>
      </c>
      <c r="E171" s="246" t="s">
        <v>19</v>
      </c>
      <c r="F171" s="247" t="s">
        <v>360</v>
      </c>
      <c r="G171" s="245"/>
      <c r="H171" s="248">
        <v>2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139</v>
      </c>
      <c r="AU171" s="254" t="s">
        <v>85</v>
      </c>
      <c r="AV171" s="14" t="s">
        <v>85</v>
      </c>
      <c r="AW171" s="14" t="s">
        <v>35</v>
      </c>
      <c r="AX171" s="14" t="s">
        <v>76</v>
      </c>
      <c r="AY171" s="254" t="s">
        <v>127</v>
      </c>
    </row>
    <row r="172" s="14" customFormat="1">
      <c r="A172" s="14"/>
      <c r="B172" s="244"/>
      <c r="C172" s="245"/>
      <c r="D172" s="235" t="s">
        <v>139</v>
      </c>
      <c r="E172" s="246" t="s">
        <v>19</v>
      </c>
      <c r="F172" s="247" t="s">
        <v>361</v>
      </c>
      <c r="G172" s="245"/>
      <c r="H172" s="248">
        <v>1</v>
      </c>
      <c r="I172" s="249"/>
      <c r="J172" s="245"/>
      <c r="K172" s="245"/>
      <c r="L172" s="250"/>
      <c r="M172" s="251"/>
      <c r="N172" s="252"/>
      <c r="O172" s="252"/>
      <c r="P172" s="252"/>
      <c r="Q172" s="252"/>
      <c r="R172" s="252"/>
      <c r="S172" s="252"/>
      <c r="T172" s="25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4" t="s">
        <v>139</v>
      </c>
      <c r="AU172" s="254" t="s">
        <v>85</v>
      </c>
      <c r="AV172" s="14" t="s">
        <v>85</v>
      </c>
      <c r="AW172" s="14" t="s">
        <v>35</v>
      </c>
      <c r="AX172" s="14" t="s">
        <v>76</v>
      </c>
      <c r="AY172" s="254" t="s">
        <v>127</v>
      </c>
    </row>
    <row r="173" s="16" customFormat="1">
      <c r="A173" s="16"/>
      <c r="B173" s="266"/>
      <c r="C173" s="267"/>
      <c r="D173" s="235" t="s">
        <v>139</v>
      </c>
      <c r="E173" s="268" t="s">
        <v>19</v>
      </c>
      <c r="F173" s="269" t="s">
        <v>153</v>
      </c>
      <c r="G173" s="267"/>
      <c r="H173" s="270">
        <v>4</v>
      </c>
      <c r="I173" s="271"/>
      <c r="J173" s="267"/>
      <c r="K173" s="267"/>
      <c r="L173" s="272"/>
      <c r="M173" s="273"/>
      <c r="N173" s="274"/>
      <c r="O173" s="274"/>
      <c r="P173" s="274"/>
      <c r="Q173" s="274"/>
      <c r="R173" s="274"/>
      <c r="S173" s="274"/>
      <c r="T173" s="275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76" t="s">
        <v>139</v>
      </c>
      <c r="AU173" s="276" t="s">
        <v>85</v>
      </c>
      <c r="AV173" s="16" t="s">
        <v>135</v>
      </c>
      <c r="AW173" s="16" t="s">
        <v>35</v>
      </c>
      <c r="AX173" s="16" t="s">
        <v>83</v>
      </c>
      <c r="AY173" s="276" t="s">
        <v>127</v>
      </c>
    </row>
    <row r="174" s="2" customFormat="1" ht="24.15" customHeight="1">
      <c r="A174" s="41"/>
      <c r="B174" s="42"/>
      <c r="C174" s="215" t="s">
        <v>237</v>
      </c>
      <c r="D174" s="215" t="s">
        <v>130</v>
      </c>
      <c r="E174" s="216" t="s">
        <v>362</v>
      </c>
      <c r="F174" s="217" t="s">
        <v>363</v>
      </c>
      <c r="G174" s="218" t="s">
        <v>163</v>
      </c>
      <c r="H174" s="219">
        <v>356.44999999999999</v>
      </c>
      <c r="I174" s="220"/>
      <c r="J174" s="221">
        <f>ROUND(I174*H174,2)</f>
        <v>0</v>
      </c>
      <c r="K174" s="217" t="s">
        <v>134</v>
      </c>
      <c r="L174" s="47"/>
      <c r="M174" s="222" t="s">
        <v>19</v>
      </c>
      <c r="N174" s="223" t="s">
        <v>47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0.032000000000000001</v>
      </c>
      <c r="T174" s="225">
        <f>S174*H174</f>
        <v>11.4064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135</v>
      </c>
      <c r="AT174" s="226" t="s">
        <v>130</v>
      </c>
      <c r="AU174" s="226" t="s">
        <v>85</v>
      </c>
      <c r="AY174" s="20" t="s">
        <v>127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83</v>
      </c>
      <c r="BK174" s="227">
        <f>ROUND(I174*H174,2)</f>
        <v>0</v>
      </c>
      <c r="BL174" s="20" t="s">
        <v>135</v>
      </c>
      <c r="BM174" s="226" t="s">
        <v>364</v>
      </c>
    </row>
    <row r="175" s="2" customFormat="1">
      <c r="A175" s="41"/>
      <c r="B175" s="42"/>
      <c r="C175" s="43"/>
      <c r="D175" s="228" t="s">
        <v>137</v>
      </c>
      <c r="E175" s="43"/>
      <c r="F175" s="229" t="s">
        <v>365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137</v>
      </c>
      <c r="AU175" s="20" t="s">
        <v>85</v>
      </c>
    </row>
    <row r="176" s="13" customFormat="1">
      <c r="A176" s="13"/>
      <c r="B176" s="233"/>
      <c r="C176" s="234"/>
      <c r="D176" s="235" t="s">
        <v>139</v>
      </c>
      <c r="E176" s="236" t="s">
        <v>19</v>
      </c>
      <c r="F176" s="237" t="s">
        <v>297</v>
      </c>
      <c r="G176" s="234"/>
      <c r="H176" s="236" t="s">
        <v>19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139</v>
      </c>
      <c r="AU176" s="243" t="s">
        <v>85</v>
      </c>
      <c r="AV176" s="13" t="s">
        <v>83</v>
      </c>
      <c r="AW176" s="13" t="s">
        <v>35</v>
      </c>
      <c r="AX176" s="13" t="s">
        <v>76</v>
      </c>
      <c r="AY176" s="243" t="s">
        <v>127</v>
      </c>
    </row>
    <row r="177" s="14" customFormat="1">
      <c r="A177" s="14"/>
      <c r="B177" s="244"/>
      <c r="C177" s="245"/>
      <c r="D177" s="235" t="s">
        <v>139</v>
      </c>
      <c r="E177" s="246" t="s">
        <v>19</v>
      </c>
      <c r="F177" s="247" t="s">
        <v>366</v>
      </c>
      <c r="G177" s="245"/>
      <c r="H177" s="248">
        <v>356.44999999999999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139</v>
      </c>
      <c r="AU177" s="254" t="s">
        <v>85</v>
      </c>
      <c r="AV177" s="14" t="s">
        <v>85</v>
      </c>
      <c r="AW177" s="14" t="s">
        <v>35</v>
      </c>
      <c r="AX177" s="14" t="s">
        <v>76</v>
      </c>
      <c r="AY177" s="254" t="s">
        <v>127</v>
      </c>
    </row>
    <row r="178" s="16" customFormat="1">
      <c r="A178" s="16"/>
      <c r="B178" s="266"/>
      <c r="C178" s="267"/>
      <c r="D178" s="235" t="s">
        <v>139</v>
      </c>
      <c r="E178" s="268" t="s">
        <v>19</v>
      </c>
      <c r="F178" s="269" t="s">
        <v>153</v>
      </c>
      <c r="G178" s="267"/>
      <c r="H178" s="270">
        <v>356.44999999999999</v>
      </c>
      <c r="I178" s="271"/>
      <c r="J178" s="267"/>
      <c r="K178" s="267"/>
      <c r="L178" s="272"/>
      <c r="M178" s="273"/>
      <c r="N178" s="274"/>
      <c r="O178" s="274"/>
      <c r="P178" s="274"/>
      <c r="Q178" s="274"/>
      <c r="R178" s="274"/>
      <c r="S178" s="274"/>
      <c r="T178" s="275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76" t="s">
        <v>139</v>
      </c>
      <c r="AU178" s="276" t="s">
        <v>85</v>
      </c>
      <c r="AV178" s="16" t="s">
        <v>135</v>
      </c>
      <c r="AW178" s="16" t="s">
        <v>35</v>
      </c>
      <c r="AX178" s="16" t="s">
        <v>83</v>
      </c>
      <c r="AY178" s="276" t="s">
        <v>127</v>
      </c>
    </row>
    <row r="179" s="2" customFormat="1" ht="78" customHeight="1">
      <c r="A179" s="41"/>
      <c r="B179" s="42"/>
      <c r="C179" s="215" t="s">
        <v>243</v>
      </c>
      <c r="D179" s="215" t="s">
        <v>130</v>
      </c>
      <c r="E179" s="216" t="s">
        <v>367</v>
      </c>
      <c r="F179" s="217" t="s">
        <v>368</v>
      </c>
      <c r="G179" s="218" t="s">
        <v>163</v>
      </c>
      <c r="H179" s="219">
        <v>151.65000000000001</v>
      </c>
      <c r="I179" s="220"/>
      <c r="J179" s="221">
        <f>ROUND(I179*H179,2)</f>
        <v>0</v>
      </c>
      <c r="K179" s="217" t="s">
        <v>134</v>
      </c>
      <c r="L179" s="47"/>
      <c r="M179" s="222" t="s">
        <v>19</v>
      </c>
      <c r="N179" s="223" t="s">
        <v>47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0.255</v>
      </c>
      <c r="T179" s="225">
        <f>S179*H179</f>
        <v>38.670750000000005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135</v>
      </c>
      <c r="AT179" s="226" t="s">
        <v>130</v>
      </c>
      <c r="AU179" s="226" t="s">
        <v>85</v>
      </c>
      <c r="AY179" s="20" t="s">
        <v>127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83</v>
      </c>
      <c r="BK179" s="227">
        <f>ROUND(I179*H179,2)</f>
        <v>0</v>
      </c>
      <c r="BL179" s="20" t="s">
        <v>135</v>
      </c>
      <c r="BM179" s="226" t="s">
        <v>369</v>
      </c>
    </row>
    <row r="180" s="2" customFormat="1">
      <c r="A180" s="41"/>
      <c r="B180" s="42"/>
      <c r="C180" s="43"/>
      <c r="D180" s="228" t="s">
        <v>137</v>
      </c>
      <c r="E180" s="43"/>
      <c r="F180" s="229" t="s">
        <v>370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137</v>
      </c>
      <c r="AU180" s="20" t="s">
        <v>85</v>
      </c>
    </row>
    <row r="181" s="13" customFormat="1">
      <c r="A181" s="13"/>
      <c r="B181" s="233"/>
      <c r="C181" s="234"/>
      <c r="D181" s="235" t="s">
        <v>139</v>
      </c>
      <c r="E181" s="236" t="s">
        <v>19</v>
      </c>
      <c r="F181" s="237" t="s">
        <v>297</v>
      </c>
      <c r="G181" s="234"/>
      <c r="H181" s="236" t="s">
        <v>19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139</v>
      </c>
      <c r="AU181" s="243" t="s">
        <v>85</v>
      </c>
      <c r="AV181" s="13" t="s">
        <v>83</v>
      </c>
      <c r="AW181" s="13" t="s">
        <v>35</v>
      </c>
      <c r="AX181" s="13" t="s">
        <v>76</v>
      </c>
      <c r="AY181" s="243" t="s">
        <v>127</v>
      </c>
    </row>
    <row r="182" s="14" customFormat="1">
      <c r="A182" s="14"/>
      <c r="B182" s="244"/>
      <c r="C182" s="245"/>
      <c r="D182" s="235" t="s">
        <v>139</v>
      </c>
      <c r="E182" s="246" t="s">
        <v>19</v>
      </c>
      <c r="F182" s="247" t="s">
        <v>371</v>
      </c>
      <c r="G182" s="245"/>
      <c r="H182" s="248">
        <v>151.65000000000001</v>
      </c>
      <c r="I182" s="249"/>
      <c r="J182" s="245"/>
      <c r="K182" s="245"/>
      <c r="L182" s="250"/>
      <c r="M182" s="251"/>
      <c r="N182" s="252"/>
      <c r="O182" s="252"/>
      <c r="P182" s="252"/>
      <c r="Q182" s="252"/>
      <c r="R182" s="252"/>
      <c r="S182" s="252"/>
      <c r="T182" s="25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4" t="s">
        <v>139</v>
      </c>
      <c r="AU182" s="254" t="s">
        <v>85</v>
      </c>
      <c r="AV182" s="14" t="s">
        <v>85</v>
      </c>
      <c r="AW182" s="14" t="s">
        <v>35</v>
      </c>
      <c r="AX182" s="14" t="s">
        <v>76</v>
      </c>
      <c r="AY182" s="254" t="s">
        <v>127</v>
      </c>
    </row>
    <row r="183" s="16" customFormat="1">
      <c r="A183" s="16"/>
      <c r="B183" s="266"/>
      <c r="C183" s="267"/>
      <c r="D183" s="235" t="s">
        <v>139</v>
      </c>
      <c r="E183" s="268" t="s">
        <v>19</v>
      </c>
      <c r="F183" s="269" t="s">
        <v>153</v>
      </c>
      <c r="G183" s="267"/>
      <c r="H183" s="270">
        <v>151.65000000000001</v>
      </c>
      <c r="I183" s="271"/>
      <c r="J183" s="267"/>
      <c r="K183" s="267"/>
      <c r="L183" s="272"/>
      <c r="M183" s="273"/>
      <c r="N183" s="274"/>
      <c r="O183" s="274"/>
      <c r="P183" s="274"/>
      <c r="Q183" s="274"/>
      <c r="R183" s="274"/>
      <c r="S183" s="274"/>
      <c r="T183" s="275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76" t="s">
        <v>139</v>
      </c>
      <c r="AU183" s="276" t="s">
        <v>85</v>
      </c>
      <c r="AV183" s="16" t="s">
        <v>135</v>
      </c>
      <c r="AW183" s="16" t="s">
        <v>35</v>
      </c>
      <c r="AX183" s="16" t="s">
        <v>83</v>
      </c>
      <c r="AY183" s="276" t="s">
        <v>127</v>
      </c>
    </row>
    <row r="184" s="2" customFormat="1" ht="66.75" customHeight="1">
      <c r="A184" s="41"/>
      <c r="B184" s="42"/>
      <c r="C184" s="215" t="s">
        <v>247</v>
      </c>
      <c r="D184" s="215" t="s">
        <v>130</v>
      </c>
      <c r="E184" s="216" t="s">
        <v>372</v>
      </c>
      <c r="F184" s="217" t="s">
        <v>373</v>
      </c>
      <c r="G184" s="218" t="s">
        <v>163</v>
      </c>
      <c r="H184" s="219">
        <v>266.87</v>
      </c>
      <c r="I184" s="220"/>
      <c r="J184" s="221">
        <f>ROUND(I184*H184,2)</f>
        <v>0</v>
      </c>
      <c r="K184" s="217" t="s">
        <v>134</v>
      </c>
      <c r="L184" s="47"/>
      <c r="M184" s="222" t="s">
        <v>19</v>
      </c>
      <c r="N184" s="223" t="s">
        <v>47</v>
      </c>
      <c r="O184" s="87"/>
      <c r="P184" s="224">
        <f>O184*H184</f>
        <v>0</v>
      </c>
      <c r="Q184" s="224">
        <v>0</v>
      </c>
      <c r="R184" s="224">
        <f>Q184*H184</f>
        <v>0</v>
      </c>
      <c r="S184" s="224">
        <v>0.26000000000000001</v>
      </c>
      <c r="T184" s="225">
        <f>S184*H184</f>
        <v>69.386200000000002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26" t="s">
        <v>135</v>
      </c>
      <c r="AT184" s="226" t="s">
        <v>130</v>
      </c>
      <c r="AU184" s="226" t="s">
        <v>85</v>
      </c>
      <c r="AY184" s="20" t="s">
        <v>127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20" t="s">
        <v>83</v>
      </c>
      <c r="BK184" s="227">
        <f>ROUND(I184*H184,2)</f>
        <v>0</v>
      </c>
      <c r="BL184" s="20" t="s">
        <v>135</v>
      </c>
      <c r="BM184" s="226" t="s">
        <v>374</v>
      </c>
    </row>
    <row r="185" s="2" customFormat="1">
      <c r="A185" s="41"/>
      <c r="B185" s="42"/>
      <c r="C185" s="43"/>
      <c r="D185" s="228" t="s">
        <v>137</v>
      </c>
      <c r="E185" s="43"/>
      <c r="F185" s="229" t="s">
        <v>375</v>
      </c>
      <c r="G185" s="43"/>
      <c r="H185" s="43"/>
      <c r="I185" s="230"/>
      <c r="J185" s="43"/>
      <c r="K185" s="43"/>
      <c r="L185" s="47"/>
      <c r="M185" s="231"/>
      <c r="N185" s="232"/>
      <c r="O185" s="87"/>
      <c r="P185" s="87"/>
      <c r="Q185" s="87"/>
      <c r="R185" s="87"/>
      <c r="S185" s="87"/>
      <c r="T185" s="88"/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T185" s="20" t="s">
        <v>137</v>
      </c>
      <c r="AU185" s="20" t="s">
        <v>85</v>
      </c>
    </row>
    <row r="186" s="13" customFormat="1">
      <c r="A186" s="13"/>
      <c r="B186" s="233"/>
      <c r="C186" s="234"/>
      <c r="D186" s="235" t="s">
        <v>139</v>
      </c>
      <c r="E186" s="236" t="s">
        <v>19</v>
      </c>
      <c r="F186" s="237" t="s">
        <v>297</v>
      </c>
      <c r="G186" s="234"/>
      <c r="H186" s="236" t="s">
        <v>19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139</v>
      </c>
      <c r="AU186" s="243" t="s">
        <v>85</v>
      </c>
      <c r="AV186" s="13" t="s">
        <v>83</v>
      </c>
      <c r="AW186" s="13" t="s">
        <v>35</v>
      </c>
      <c r="AX186" s="13" t="s">
        <v>76</v>
      </c>
      <c r="AY186" s="243" t="s">
        <v>127</v>
      </c>
    </row>
    <row r="187" s="14" customFormat="1">
      <c r="A187" s="14"/>
      <c r="B187" s="244"/>
      <c r="C187" s="245"/>
      <c r="D187" s="235" t="s">
        <v>139</v>
      </c>
      <c r="E187" s="246" t="s">
        <v>19</v>
      </c>
      <c r="F187" s="247" t="s">
        <v>376</v>
      </c>
      <c r="G187" s="245"/>
      <c r="H187" s="248">
        <v>266.87</v>
      </c>
      <c r="I187" s="249"/>
      <c r="J187" s="245"/>
      <c r="K187" s="245"/>
      <c r="L187" s="250"/>
      <c r="M187" s="251"/>
      <c r="N187" s="252"/>
      <c r="O187" s="252"/>
      <c r="P187" s="252"/>
      <c r="Q187" s="252"/>
      <c r="R187" s="252"/>
      <c r="S187" s="252"/>
      <c r="T187" s="25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4" t="s">
        <v>139</v>
      </c>
      <c r="AU187" s="254" t="s">
        <v>85</v>
      </c>
      <c r="AV187" s="14" t="s">
        <v>85</v>
      </c>
      <c r="AW187" s="14" t="s">
        <v>35</v>
      </c>
      <c r="AX187" s="14" t="s">
        <v>76</v>
      </c>
      <c r="AY187" s="254" t="s">
        <v>127</v>
      </c>
    </row>
    <row r="188" s="16" customFormat="1">
      <c r="A188" s="16"/>
      <c r="B188" s="266"/>
      <c r="C188" s="267"/>
      <c r="D188" s="235" t="s">
        <v>139</v>
      </c>
      <c r="E188" s="268" t="s">
        <v>19</v>
      </c>
      <c r="F188" s="269" t="s">
        <v>153</v>
      </c>
      <c r="G188" s="267"/>
      <c r="H188" s="270">
        <v>266.87</v>
      </c>
      <c r="I188" s="271"/>
      <c r="J188" s="267"/>
      <c r="K188" s="267"/>
      <c r="L188" s="272"/>
      <c r="M188" s="273"/>
      <c r="N188" s="274"/>
      <c r="O188" s="274"/>
      <c r="P188" s="274"/>
      <c r="Q188" s="274"/>
      <c r="R188" s="274"/>
      <c r="S188" s="274"/>
      <c r="T188" s="275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76" t="s">
        <v>139</v>
      </c>
      <c r="AU188" s="276" t="s">
        <v>85</v>
      </c>
      <c r="AV188" s="16" t="s">
        <v>135</v>
      </c>
      <c r="AW188" s="16" t="s">
        <v>35</v>
      </c>
      <c r="AX188" s="16" t="s">
        <v>83</v>
      </c>
      <c r="AY188" s="276" t="s">
        <v>127</v>
      </c>
    </row>
    <row r="189" s="2" customFormat="1" ht="66.75" customHeight="1">
      <c r="A189" s="41"/>
      <c r="B189" s="42"/>
      <c r="C189" s="215" t="s">
        <v>255</v>
      </c>
      <c r="D189" s="215" t="s">
        <v>130</v>
      </c>
      <c r="E189" s="216" t="s">
        <v>377</v>
      </c>
      <c r="F189" s="217" t="s">
        <v>378</v>
      </c>
      <c r="G189" s="218" t="s">
        <v>163</v>
      </c>
      <c r="H189" s="219">
        <v>334.31</v>
      </c>
      <c r="I189" s="220"/>
      <c r="J189" s="221">
        <f>ROUND(I189*H189,2)</f>
        <v>0</v>
      </c>
      <c r="K189" s="217" t="s">
        <v>134</v>
      </c>
      <c r="L189" s="47"/>
      <c r="M189" s="222" t="s">
        <v>19</v>
      </c>
      <c r="N189" s="223" t="s">
        <v>47</v>
      </c>
      <c r="O189" s="87"/>
      <c r="P189" s="224">
        <f>O189*H189</f>
        <v>0</v>
      </c>
      <c r="Q189" s="224">
        <v>0</v>
      </c>
      <c r="R189" s="224">
        <f>Q189*H189</f>
        <v>0</v>
      </c>
      <c r="S189" s="224">
        <v>0.17999999999999999</v>
      </c>
      <c r="T189" s="225">
        <f>S189*H189</f>
        <v>60.175799999999995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135</v>
      </c>
      <c r="AT189" s="226" t="s">
        <v>130</v>
      </c>
      <c r="AU189" s="226" t="s">
        <v>85</v>
      </c>
      <c r="AY189" s="20" t="s">
        <v>127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20" t="s">
        <v>83</v>
      </c>
      <c r="BK189" s="227">
        <f>ROUND(I189*H189,2)</f>
        <v>0</v>
      </c>
      <c r="BL189" s="20" t="s">
        <v>135</v>
      </c>
      <c r="BM189" s="226" t="s">
        <v>379</v>
      </c>
    </row>
    <row r="190" s="2" customFormat="1">
      <c r="A190" s="41"/>
      <c r="B190" s="42"/>
      <c r="C190" s="43"/>
      <c r="D190" s="228" t="s">
        <v>137</v>
      </c>
      <c r="E190" s="43"/>
      <c r="F190" s="229" t="s">
        <v>380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137</v>
      </c>
      <c r="AU190" s="20" t="s">
        <v>85</v>
      </c>
    </row>
    <row r="191" s="13" customFormat="1">
      <c r="A191" s="13"/>
      <c r="B191" s="233"/>
      <c r="C191" s="234"/>
      <c r="D191" s="235" t="s">
        <v>139</v>
      </c>
      <c r="E191" s="236" t="s">
        <v>19</v>
      </c>
      <c r="F191" s="237" t="s">
        <v>297</v>
      </c>
      <c r="G191" s="234"/>
      <c r="H191" s="236" t="s">
        <v>19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139</v>
      </c>
      <c r="AU191" s="243" t="s">
        <v>85</v>
      </c>
      <c r="AV191" s="13" t="s">
        <v>83</v>
      </c>
      <c r="AW191" s="13" t="s">
        <v>35</v>
      </c>
      <c r="AX191" s="13" t="s">
        <v>76</v>
      </c>
      <c r="AY191" s="243" t="s">
        <v>127</v>
      </c>
    </row>
    <row r="192" s="14" customFormat="1">
      <c r="A192" s="14"/>
      <c r="B192" s="244"/>
      <c r="C192" s="245"/>
      <c r="D192" s="235" t="s">
        <v>139</v>
      </c>
      <c r="E192" s="246" t="s">
        <v>19</v>
      </c>
      <c r="F192" s="247" t="s">
        <v>371</v>
      </c>
      <c r="G192" s="245"/>
      <c r="H192" s="248">
        <v>151.65000000000001</v>
      </c>
      <c r="I192" s="249"/>
      <c r="J192" s="245"/>
      <c r="K192" s="245"/>
      <c r="L192" s="250"/>
      <c r="M192" s="251"/>
      <c r="N192" s="252"/>
      <c r="O192" s="252"/>
      <c r="P192" s="252"/>
      <c r="Q192" s="252"/>
      <c r="R192" s="252"/>
      <c r="S192" s="252"/>
      <c r="T192" s="25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4" t="s">
        <v>139</v>
      </c>
      <c r="AU192" s="254" t="s">
        <v>85</v>
      </c>
      <c r="AV192" s="14" t="s">
        <v>85</v>
      </c>
      <c r="AW192" s="14" t="s">
        <v>35</v>
      </c>
      <c r="AX192" s="14" t="s">
        <v>76</v>
      </c>
      <c r="AY192" s="254" t="s">
        <v>127</v>
      </c>
    </row>
    <row r="193" s="14" customFormat="1">
      <c r="A193" s="14"/>
      <c r="B193" s="244"/>
      <c r="C193" s="245"/>
      <c r="D193" s="235" t="s">
        <v>139</v>
      </c>
      <c r="E193" s="246" t="s">
        <v>19</v>
      </c>
      <c r="F193" s="247" t="s">
        <v>381</v>
      </c>
      <c r="G193" s="245"/>
      <c r="H193" s="248">
        <v>182.66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139</v>
      </c>
      <c r="AU193" s="254" t="s">
        <v>85</v>
      </c>
      <c r="AV193" s="14" t="s">
        <v>85</v>
      </c>
      <c r="AW193" s="14" t="s">
        <v>35</v>
      </c>
      <c r="AX193" s="14" t="s">
        <v>76</v>
      </c>
      <c r="AY193" s="254" t="s">
        <v>127</v>
      </c>
    </row>
    <row r="194" s="16" customFormat="1">
      <c r="A194" s="16"/>
      <c r="B194" s="266"/>
      <c r="C194" s="267"/>
      <c r="D194" s="235" t="s">
        <v>139</v>
      </c>
      <c r="E194" s="268" t="s">
        <v>19</v>
      </c>
      <c r="F194" s="269" t="s">
        <v>153</v>
      </c>
      <c r="G194" s="267"/>
      <c r="H194" s="270">
        <v>334.31</v>
      </c>
      <c r="I194" s="271"/>
      <c r="J194" s="267"/>
      <c r="K194" s="267"/>
      <c r="L194" s="272"/>
      <c r="M194" s="273"/>
      <c r="N194" s="274"/>
      <c r="O194" s="274"/>
      <c r="P194" s="274"/>
      <c r="Q194" s="274"/>
      <c r="R194" s="274"/>
      <c r="S194" s="274"/>
      <c r="T194" s="275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76" t="s">
        <v>139</v>
      </c>
      <c r="AU194" s="276" t="s">
        <v>85</v>
      </c>
      <c r="AV194" s="16" t="s">
        <v>135</v>
      </c>
      <c r="AW194" s="16" t="s">
        <v>35</v>
      </c>
      <c r="AX194" s="16" t="s">
        <v>83</v>
      </c>
      <c r="AY194" s="276" t="s">
        <v>127</v>
      </c>
    </row>
    <row r="195" s="2" customFormat="1" ht="66.75" customHeight="1">
      <c r="A195" s="41"/>
      <c r="B195" s="42"/>
      <c r="C195" s="215" t="s">
        <v>265</v>
      </c>
      <c r="D195" s="215" t="s">
        <v>130</v>
      </c>
      <c r="E195" s="216" t="s">
        <v>382</v>
      </c>
      <c r="F195" s="217" t="s">
        <v>383</v>
      </c>
      <c r="G195" s="218" t="s">
        <v>163</v>
      </c>
      <c r="H195" s="219">
        <v>334.31</v>
      </c>
      <c r="I195" s="220"/>
      <c r="J195" s="221">
        <f>ROUND(I195*H195,2)</f>
        <v>0</v>
      </c>
      <c r="K195" s="217" t="s">
        <v>134</v>
      </c>
      <c r="L195" s="47"/>
      <c r="M195" s="222" t="s">
        <v>19</v>
      </c>
      <c r="N195" s="223" t="s">
        <v>47</v>
      </c>
      <c r="O195" s="87"/>
      <c r="P195" s="224">
        <f>O195*H195</f>
        <v>0</v>
      </c>
      <c r="Q195" s="224">
        <v>0</v>
      </c>
      <c r="R195" s="224">
        <f>Q195*H195</f>
        <v>0</v>
      </c>
      <c r="S195" s="224">
        <v>0.28999999999999998</v>
      </c>
      <c r="T195" s="225">
        <f>S195*H195</f>
        <v>96.9499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135</v>
      </c>
      <c r="AT195" s="226" t="s">
        <v>130</v>
      </c>
      <c r="AU195" s="226" t="s">
        <v>85</v>
      </c>
      <c r="AY195" s="20" t="s">
        <v>127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83</v>
      </c>
      <c r="BK195" s="227">
        <f>ROUND(I195*H195,2)</f>
        <v>0</v>
      </c>
      <c r="BL195" s="20" t="s">
        <v>135</v>
      </c>
      <c r="BM195" s="226" t="s">
        <v>384</v>
      </c>
    </row>
    <row r="196" s="2" customFormat="1">
      <c r="A196" s="41"/>
      <c r="B196" s="42"/>
      <c r="C196" s="43"/>
      <c r="D196" s="228" t="s">
        <v>137</v>
      </c>
      <c r="E196" s="43"/>
      <c r="F196" s="229" t="s">
        <v>385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137</v>
      </c>
      <c r="AU196" s="20" t="s">
        <v>85</v>
      </c>
    </row>
    <row r="197" s="13" customFormat="1">
      <c r="A197" s="13"/>
      <c r="B197" s="233"/>
      <c r="C197" s="234"/>
      <c r="D197" s="235" t="s">
        <v>139</v>
      </c>
      <c r="E197" s="236" t="s">
        <v>19</v>
      </c>
      <c r="F197" s="237" t="s">
        <v>297</v>
      </c>
      <c r="G197" s="234"/>
      <c r="H197" s="236" t="s">
        <v>19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139</v>
      </c>
      <c r="AU197" s="243" t="s">
        <v>85</v>
      </c>
      <c r="AV197" s="13" t="s">
        <v>83</v>
      </c>
      <c r="AW197" s="13" t="s">
        <v>35</v>
      </c>
      <c r="AX197" s="13" t="s">
        <v>76</v>
      </c>
      <c r="AY197" s="243" t="s">
        <v>127</v>
      </c>
    </row>
    <row r="198" s="14" customFormat="1">
      <c r="A198" s="14"/>
      <c r="B198" s="244"/>
      <c r="C198" s="245"/>
      <c r="D198" s="235" t="s">
        <v>139</v>
      </c>
      <c r="E198" s="246" t="s">
        <v>19</v>
      </c>
      <c r="F198" s="247" t="s">
        <v>371</v>
      </c>
      <c r="G198" s="245"/>
      <c r="H198" s="248">
        <v>151.65000000000001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4" t="s">
        <v>139</v>
      </c>
      <c r="AU198" s="254" t="s">
        <v>85</v>
      </c>
      <c r="AV198" s="14" t="s">
        <v>85</v>
      </c>
      <c r="AW198" s="14" t="s">
        <v>35</v>
      </c>
      <c r="AX198" s="14" t="s">
        <v>76</v>
      </c>
      <c r="AY198" s="254" t="s">
        <v>127</v>
      </c>
    </row>
    <row r="199" s="14" customFormat="1">
      <c r="A199" s="14"/>
      <c r="B199" s="244"/>
      <c r="C199" s="245"/>
      <c r="D199" s="235" t="s">
        <v>139</v>
      </c>
      <c r="E199" s="246" t="s">
        <v>19</v>
      </c>
      <c r="F199" s="247" t="s">
        <v>381</v>
      </c>
      <c r="G199" s="245"/>
      <c r="H199" s="248">
        <v>182.66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139</v>
      </c>
      <c r="AU199" s="254" t="s">
        <v>85</v>
      </c>
      <c r="AV199" s="14" t="s">
        <v>85</v>
      </c>
      <c r="AW199" s="14" t="s">
        <v>35</v>
      </c>
      <c r="AX199" s="14" t="s">
        <v>76</v>
      </c>
      <c r="AY199" s="254" t="s">
        <v>127</v>
      </c>
    </row>
    <row r="200" s="16" customFormat="1">
      <c r="A200" s="16"/>
      <c r="B200" s="266"/>
      <c r="C200" s="267"/>
      <c r="D200" s="235" t="s">
        <v>139</v>
      </c>
      <c r="E200" s="268" t="s">
        <v>19</v>
      </c>
      <c r="F200" s="269" t="s">
        <v>153</v>
      </c>
      <c r="G200" s="267"/>
      <c r="H200" s="270">
        <v>334.31</v>
      </c>
      <c r="I200" s="271"/>
      <c r="J200" s="267"/>
      <c r="K200" s="267"/>
      <c r="L200" s="272"/>
      <c r="M200" s="273"/>
      <c r="N200" s="274"/>
      <c r="O200" s="274"/>
      <c r="P200" s="274"/>
      <c r="Q200" s="274"/>
      <c r="R200" s="274"/>
      <c r="S200" s="274"/>
      <c r="T200" s="275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76" t="s">
        <v>139</v>
      </c>
      <c r="AU200" s="276" t="s">
        <v>85</v>
      </c>
      <c r="AV200" s="16" t="s">
        <v>135</v>
      </c>
      <c r="AW200" s="16" t="s">
        <v>35</v>
      </c>
      <c r="AX200" s="16" t="s">
        <v>83</v>
      </c>
      <c r="AY200" s="276" t="s">
        <v>127</v>
      </c>
    </row>
    <row r="201" s="2" customFormat="1" ht="66.75" customHeight="1">
      <c r="A201" s="41"/>
      <c r="B201" s="42"/>
      <c r="C201" s="215" t="s">
        <v>273</v>
      </c>
      <c r="D201" s="215" t="s">
        <v>130</v>
      </c>
      <c r="E201" s="216" t="s">
        <v>386</v>
      </c>
      <c r="F201" s="217" t="s">
        <v>387</v>
      </c>
      <c r="G201" s="218" t="s">
        <v>163</v>
      </c>
      <c r="H201" s="219">
        <v>182.66</v>
      </c>
      <c r="I201" s="220"/>
      <c r="J201" s="221">
        <f>ROUND(I201*H201,2)</f>
        <v>0</v>
      </c>
      <c r="K201" s="217" t="s">
        <v>134</v>
      </c>
      <c r="L201" s="47"/>
      <c r="M201" s="222" t="s">
        <v>19</v>
      </c>
      <c r="N201" s="223" t="s">
        <v>47</v>
      </c>
      <c r="O201" s="87"/>
      <c r="P201" s="224">
        <f>O201*H201</f>
        <v>0</v>
      </c>
      <c r="Q201" s="224">
        <v>0</v>
      </c>
      <c r="R201" s="224">
        <f>Q201*H201</f>
        <v>0</v>
      </c>
      <c r="S201" s="224">
        <v>0.32500000000000001</v>
      </c>
      <c r="T201" s="225">
        <f>S201*H201</f>
        <v>59.3645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135</v>
      </c>
      <c r="AT201" s="226" t="s">
        <v>130</v>
      </c>
      <c r="AU201" s="226" t="s">
        <v>85</v>
      </c>
      <c r="AY201" s="20" t="s">
        <v>127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83</v>
      </c>
      <c r="BK201" s="227">
        <f>ROUND(I201*H201,2)</f>
        <v>0</v>
      </c>
      <c r="BL201" s="20" t="s">
        <v>135</v>
      </c>
      <c r="BM201" s="226" t="s">
        <v>388</v>
      </c>
    </row>
    <row r="202" s="2" customFormat="1">
      <c r="A202" s="41"/>
      <c r="B202" s="42"/>
      <c r="C202" s="43"/>
      <c r="D202" s="228" t="s">
        <v>137</v>
      </c>
      <c r="E202" s="43"/>
      <c r="F202" s="229" t="s">
        <v>389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137</v>
      </c>
      <c r="AU202" s="20" t="s">
        <v>85</v>
      </c>
    </row>
    <row r="203" s="13" customFormat="1">
      <c r="A203" s="13"/>
      <c r="B203" s="233"/>
      <c r="C203" s="234"/>
      <c r="D203" s="235" t="s">
        <v>139</v>
      </c>
      <c r="E203" s="236" t="s">
        <v>19</v>
      </c>
      <c r="F203" s="237" t="s">
        <v>297</v>
      </c>
      <c r="G203" s="234"/>
      <c r="H203" s="236" t="s">
        <v>19</v>
      </c>
      <c r="I203" s="238"/>
      <c r="J203" s="234"/>
      <c r="K203" s="234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139</v>
      </c>
      <c r="AU203" s="243" t="s">
        <v>85</v>
      </c>
      <c r="AV203" s="13" t="s">
        <v>83</v>
      </c>
      <c r="AW203" s="13" t="s">
        <v>35</v>
      </c>
      <c r="AX203" s="13" t="s">
        <v>76</v>
      </c>
      <c r="AY203" s="243" t="s">
        <v>127</v>
      </c>
    </row>
    <row r="204" s="14" customFormat="1">
      <c r="A204" s="14"/>
      <c r="B204" s="244"/>
      <c r="C204" s="245"/>
      <c r="D204" s="235" t="s">
        <v>139</v>
      </c>
      <c r="E204" s="246" t="s">
        <v>19</v>
      </c>
      <c r="F204" s="247" t="s">
        <v>381</v>
      </c>
      <c r="G204" s="245"/>
      <c r="H204" s="248">
        <v>182.66</v>
      </c>
      <c r="I204" s="249"/>
      <c r="J204" s="245"/>
      <c r="K204" s="245"/>
      <c r="L204" s="250"/>
      <c r="M204" s="251"/>
      <c r="N204" s="252"/>
      <c r="O204" s="252"/>
      <c r="P204" s="252"/>
      <c r="Q204" s="252"/>
      <c r="R204" s="252"/>
      <c r="S204" s="252"/>
      <c r="T204" s="25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4" t="s">
        <v>139</v>
      </c>
      <c r="AU204" s="254" t="s">
        <v>85</v>
      </c>
      <c r="AV204" s="14" t="s">
        <v>85</v>
      </c>
      <c r="AW204" s="14" t="s">
        <v>35</v>
      </c>
      <c r="AX204" s="14" t="s">
        <v>76</v>
      </c>
      <c r="AY204" s="254" t="s">
        <v>127</v>
      </c>
    </row>
    <row r="205" s="16" customFormat="1">
      <c r="A205" s="16"/>
      <c r="B205" s="266"/>
      <c r="C205" s="267"/>
      <c r="D205" s="235" t="s">
        <v>139</v>
      </c>
      <c r="E205" s="268" t="s">
        <v>19</v>
      </c>
      <c r="F205" s="269" t="s">
        <v>153</v>
      </c>
      <c r="G205" s="267"/>
      <c r="H205" s="270">
        <v>182.66</v>
      </c>
      <c r="I205" s="271"/>
      <c r="J205" s="267"/>
      <c r="K205" s="267"/>
      <c r="L205" s="272"/>
      <c r="M205" s="273"/>
      <c r="N205" s="274"/>
      <c r="O205" s="274"/>
      <c r="P205" s="274"/>
      <c r="Q205" s="274"/>
      <c r="R205" s="274"/>
      <c r="S205" s="274"/>
      <c r="T205" s="275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76" t="s">
        <v>139</v>
      </c>
      <c r="AU205" s="276" t="s">
        <v>85</v>
      </c>
      <c r="AV205" s="16" t="s">
        <v>135</v>
      </c>
      <c r="AW205" s="16" t="s">
        <v>35</v>
      </c>
      <c r="AX205" s="16" t="s">
        <v>83</v>
      </c>
      <c r="AY205" s="276" t="s">
        <v>127</v>
      </c>
    </row>
    <row r="206" s="2" customFormat="1" ht="55.5" customHeight="1">
      <c r="A206" s="41"/>
      <c r="B206" s="42"/>
      <c r="C206" s="215" t="s">
        <v>390</v>
      </c>
      <c r="D206" s="215" t="s">
        <v>130</v>
      </c>
      <c r="E206" s="216" t="s">
        <v>391</v>
      </c>
      <c r="F206" s="217" t="s">
        <v>392</v>
      </c>
      <c r="G206" s="218" t="s">
        <v>163</v>
      </c>
      <c r="H206" s="219">
        <v>266.87</v>
      </c>
      <c r="I206" s="220"/>
      <c r="J206" s="221">
        <f>ROUND(I206*H206,2)</f>
        <v>0</v>
      </c>
      <c r="K206" s="217" t="s">
        <v>134</v>
      </c>
      <c r="L206" s="47"/>
      <c r="M206" s="222" t="s">
        <v>19</v>
      </c>
      <c r="N206" s="223" t="s">
        <v>47</v>
      </c>
      <c r="O206" s="87"/>
      <c r="P206" s="224">
        <f>O206*H206</f>
        <v>0</v>
      </c>
      <c r="Q206" s="224">
        <v>0</v>
      </c>
      <c r="R206" s="224">
        <f>Q206*H206</f>
        <v>0</v>
      </c>
      <c r="S206" s="224">
        <v>0.17999999999999999</v>
      </c>
      <c r="T206" s="225">
        <f>S206*H206</f>
        <v>48.0366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135</v>
      </c>
      <c r="AT206" s="226" t="s">
        <v>130</v>
      </c>
      <c r="AU206" s="226" t="s">
        <v>85</v>
      </c>
      <c r="AY206" s="20" t="s">
        <v>127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83</v>
      </c>
      <c r="BK206" s="227">
        <f>ROUND(I206*H206,2)</f>
        <v>0</v>
      </c>
      <c r="BL206" s="20" t="s">
        <v>135</v>
      </c>
      <c r="BM206" s="226" t="s">
        <v>393</v>
      </c>
    </row>
    <row r="207" s="2" customFormat="1">
      <c r="A207" s="41"/>
      <c r="B207" s="42"/>
      <c r="C207" s="43"/>
      <c r="D207" s="228" t="s">
        <v>137</v>
      </c>
      <c r="E207" s="43"/>
      <c r="F207" s="229" t="s">
        <v>394</v>
      </c>
      <c r="G207" s="43"/>
      <c r="H207" s="43"/>
      <c r="I207" s="230"/>
      <c r="J207" s="43"/>
      <c r="K207" s="43"/>
      <c r="L207" s="47"/>
      <c r="M207" s="231"/>
      <c r="N207" s="232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137</v>
      </c>
      <c r="AU207" s="20" t="s">
        <v>85</v>
      </c>
    </row>
    <row r="208" s="13" customFormat="1">
      <c r="A208" s="13"/>
      <c r="B208" s="233"/>
      <c r="C208" s="234"/>
      <c r="D208" s="235" t="s">
        <v>139</v>
      </c>
      <c r="E208" s="236" t="s">
        <v>19</v>
      </c>
      <c r="F208" s="237" t="s">
        <v>297</v>
      </c>
      <c r="G208" s="234"/>
      <c r="H208" s="236" t="s">
        <v>19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139</v>
      </c>
      <c r="AU208" s="243" t="s">
        <v>85</v>
      </c>
      <c r="AV208" s="13" t="s">
        <v>83</v>
      </c>
      <c r="AW208" s="13" t="s">
        <v>35</v>
      </c>
      <c r="AX208" s="13" t="s">
        <v>76</v>
      </c>
      <c r="AY208" s="243" t="s">
        <v>127</v>
      </c>
    </row>
    <row r="209" s="14" customFormat="1">
      <c r="A209" s="14"/>
      <c r="B209" s="244"/>
      <c r="C209" s="245"/>
      <c r="D209" s="235" t="s">
        <v>139</v>
      </c>
      <c r="E209" s="246" t="s">
        <v>19</v>
      </c>
      <c r="F209" s="247" t="s">
        <v>376</v>
      </c>
      <c r="G209" s="245"/>
      <c r="H209" s="248">
        <v>266.87</v>
      </c>
      <c r="I209" s="249"/>
      <c r="J209" s="245"/>
      <c r="K209" s="245"/>
      <c r="L209" s="250"/>
      <c r="M209" s="251"/>
      <c r="N209" s="252"/>
      <c r="O209" s="252"/>
      <c r="P209" s="252"/>
      <c r="Q209" s="252"/>
      <c r="R209" s="252"/>
      <c r="S209" s="252"/>
      <c r="T209" s="25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4" t="s">
        <v>139</v>
      </c>
      <c r="AU209" s="254" t="s">
        <v>85</v>
      </c>
      <c r="AV209" s="14" t="s">
        <v>85</v>
      </c>
      <c r="AW209" s="14" t="s">
        <v>35</v>
      </c>
      <c r="AX209" s="14" t="s">
        <v>76</v>
      </c>
      <c r="AY209" s="254" t="s">
        <v>127</v>
      </c>
    </row>
    <row r="210" s="16" customFormat="1">
      <c r="A210" s="16"/>
      <c r="B210" s="266"/>
      <c r="C210" s="267"/>
      <c r="D210" s="235" t="s">
        <v>139</v>
      </c>
      <c r="E210" s="268" t="s">
        <v>19</v>
      </c>
      <c r="F210" s="269" t="s">
        <v>153</v>
      </c>
      <c r="G210" s="267"/>
      <c r="H210" s="270">
        <v>266.87</v>
      </c>
      <c r="I210" s="271"/>
      <c r="J210" s="267"/>
      <c r="K210" s="267"/>
      <c r="L210" s="272"/>
      <c r="M210" s="273"/>
      <c r="N210" s="274"/>
      <c r="O210" s="274"/>
      <c r="P210" s="274"/>
      <c r="Q210" s="274"/>
      <c r="R210" s="274"/>
      <c r="S210" s="274"/>
      <c r="T210" s="275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76" t="s">
        <v>139</v>
      </c>
      <c r="AU210" s="276" t="s">
        <v>85</v>
      </c>
      <c r="AV210" s="16" t="s">
        <v>135</v>
      </c>
      <c r="AW210" s="16" t="s">
        <v>35</v>
      </c>
      <c r="AX210" s="16" t="s">
        <v>83</v>
      </c>
      <c r="AY210" s="276" t="s">
        <v>127</v>
      </c>
    </row>
    <row r="211" s="2" customFormat="1" ht="66.75" customHeight="1">
      <c r="A211" s="41"/>
      <c r="B211" s="42"/>
      <c r="C211" s="215" t="s">
        <v>7</v>
      </c>
      <c r="D211" s="215" t="s">
        <v>130</v>
      </c>
      <c r="E211" s="216" t="s">
        <v>395</v>
      </c>
      <c r="F211" s="217" t="s">
        <v>396</v>
      </c>
      <c r="G211" s="218" t="s">
        <v>163</v>
      </c>
      <c r="H211" s="219">
        <v>266.87</v>
      </c>
      <c r="I211" s="220"/>
      <c r="J211" s="221">
        <f>ROUND(I211*H211,2)</f>
        <v>0</v>
      </c>
      <c r="K211" s="217" t="s">
        <v>134</v>
      </c>
      <c r="L211" s="47"/>
      <c r="M211" s="222" t="s">
        <v>19</v>
      </c>
      <c r="N211" s="223" t="s">
        <v>47</v>
      </c>
      <c r="O211" s="87"/>
      <c r="P211" s="224">
        <f>O211*H211</f>
        <v>0</v>
      </c>
      <c r="Q211" s="224">
        <v>0</v>
      </c>
      <c r="R211" s="224">
        <f>Q211*H211</f>
        <v>0</v>
      </c>
      <c r="S211" s="224">
        <v>0.28999999999999998</v>
      </c>
      <c r="T211" s="225">
        <f>S211*H211</f>
        <v>77.392299999999992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26" t="s">
        <v>135</v>
      </c>
      <c r="AT211" s="226" t="s">
        <v>130</v>
      </c>
      <c r="AU211" s="226" t="s">
        <v>85</v>
      </c>
      <c r="AY211" s="20" t="s">
        <v>127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20" t="s">
        <v>83</v>
      </c>
      <c r="BK211" s="227">
        <f>ROUND(I211*H211,2)</f>
        <v>0</v>
      </c>
      <c r="BL211" s="20" t="s">
        <v>135</v>
      </c>
      <c r="BM211" s="226" t="s">
        <v>397</v>
      </c>
    </row>
    <row r="212" s="2" customFormat="1">
      <c r="A212" s="41"/>
      <c r="B212" s="42"/>
      <c r="C212" s="43"/>
      <c r="D212" s="228" t="s">
        <v>137</v>
      </c>
      <c r="E212" s="43"/>
      <c r="F212" s="229" t="s">
        <v>398</v>
      </c>
      <c r="G212" s="43"/>
      <c r="H212" s="43"/>
      <c r="I212" s="230"/>
      <c r="J212" s="43"/>
      <c r="K212" s="43"/>
      <c r="L212" s="47"/>
      <c r="M212" s="231"/>
      <c r="N212" s="232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137</v>
      </c>
      <c r="AU212" s="20" t="s">
        <v>85</v>
      </c>
    </row>
    <row r="213" s="13" customFormat="1">
      <c r="A213" s="13"/>
      <c r="B213" s="233"/>
      <c r="C213" s="234"/>
      <c r="D213" s="235" t="s">
        <v>139</v>
      </c>
      <c r="E213" s="236" t="s">
        <v>19</v>
      </c>
      <c r="F213" s="237" t="s">
        <v>297</v>
      </c>
      <c r="G213" s="234"/>
      <c r="H213" s="236" t="s">
        <v>19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139</v>
      </c>
      <c r="AU213" s="243" t="s">
        <v>85</v>
      </c>
      <c r="AV213" s="13" t="s">
        <v>83</v>
      </c>
      <c r="AW213" s="13" t="s">
        <v>35</v>
      </c>
      <c r="AX213" s="13" t="s">
        <v>76</v>
      </c>
      <c r="AY213" s="243" t="s">
        <v>127</v>
      </c>
    </row>
    <row r="214" s="14" customFormat="1">
      <c r="A214" s="14"/>
      <c r="B214" s="244"/>
      <c r="C214" s="245"/>
      <c r="D214" s="235" t="s">
        <v>139</v>
      </c>
      <c r="E214" s="246" t="s">
        <v>19</v>
      </c>
      <c r="F214" s="247" t="s">
        <v>376</v>
      </c>
      <c r="G214" s="245"/>
      <c r="H214" s="248">
        <v>266.87</v>
      </c>
      <c r="I214" s="249"/>
      <c r="J214" s="245"/>
      <c r="K214" s="245"/>
      <c r="L214" s="250"/>
      <c r="M214" s="251"/>
      <c r="N214" s="252"/>
      <c r="O214" s="252"/>
      <c r="P214" s="252"/>
      <c r="Q214" s="252"/>
      <c r="R214" s="252"/>
      <c r="S214" s="252"/>
      <c r="T214" s="25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4" t="s">
        <v>139</v>
      </c>
      <c r="AU214" s="254" t="s">
        <v>85</v>
      </c>
      <c r="AV214" s="14" t="s">
        <v>85</v>
      </c>
      <c r="AW214" s="14" t="s">
        <v>35</v>
      </c>
      <c r="AX214" s="14" t="s">
        <v>76</v>
      </c>
      <c r="AY214" s="254" t="s">
        <v>127</v>
      </c>
    </row>
    <row r="215" s="16" customFormat="1">
      <c r="A215" s="16"/>
      <c r="B215" s="266"/>
      <c r="C215" s="267"/>
      <c r="D215" s="235" t="s">
        <v>139</v>
      </c>
      <c r="E215" s="268" t="s">
        <v>19</v>
      </c>
      <c r="F215" s="269" t="s">
        <v>153</v>
      </c>
      <c r="G215" s="267"/>
      <c r="H215" s="270">
        <v>266.87</v>
      </c>
      <c r="I215" s="271"/>
      <c r="J215" s="267"/>
      <c r="K215" s="267"/>
      <c r="L215" s="272"/>
      <c r="M215" s="273"/>
      <c r="N215" s="274"/>
      <c r="O215" s="274"/>
      <c r="P215" s="274"/>
      <c r="Q215" s="274"/>
      <c r="R215" s="274"/>
      <c r="S215" s="274"/>
      <c r="T215" s="275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76" t="s">
        <v>139</v>
      </c>
      <c r="AU215" s="276" t="s">
        <v>85</v>
      </c>
      <c r="AV215" s="16" t="s">
        <v>135</v>
      </c>
      <c r="AW215" s="16" t="s">
        <v>35</v>
      </c>
      <c r="AX215" s="16" t="s">
        <v>83</v>
      </c>
      <c r="AY215" s="276" t="s">
        <v>127</v>
      </c>
    </row>
    <row r="216" s="2" customFormat="1" ht="66.75" customHeight="1">
      <c r="A216" s="41"/>
      <c r="B216" s="42"/>
      <c r="C216" s="215" t="s">
        <v>399</v>
      </c>
      <c r="D216" s="215" t="s">
        <v>130</v>
      </c>
      <c r="E216" s="216" t="s">
        <v>400</v>
      </c>
      <c r="F216" s="217" t="s">
        <v>401</v>
      </c>
      <c r="G216" s="218" t="s">
        <v>163</v>
      </c>
      <c r="H216" s="219">
        <v>1482.48</v>
      </c>
      <c r="I216" s="220"/>
      <c r="J216" s="221">
        <f>ROUND(I216*H216,2)</f>
        <v>0</v>
      </c>
      <c r="K216" s="217" t="s">
        <v>134</v>
      </c>
      <c r="L216" s="47"/>
      <c r="M216" s="222" t="s">
        <v>19</v>
      </c>
      <c r="N216" s="223" t="s">
        <v>47</v>
      </c>
      <c r="O216" s="87"/>
      <c r="P216" s="224">
        <f>O216*H216</f>
        <v>0</v>
      </c>
      <c r="Q216" s="224">
        <v>0</v>
      </c>
      <c r="R216" s="224">
        <f>Q216*H216</f>
        <v>0</v>
      </c>
      <c r="S216" s="224">
        <v>0.44</v>
      </c>
      <c r="T216" s="225">
        <f>S216*H216</f>
        <v>652.2912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6" t="s">
        <v>135</v>
      </c>
      <c r="AT216" s="226" t="s">
        <v>130</v>
      </c>
      <c r="AU216" s="226" t="s">
        <v>85</v>
      </c>
      <c r="AY216" s="20" t="s">
        <v>127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20" t="s">
        <v>83</v>
      </c>
      <c r="BK216" s="227">
        <f>ROUND(I216*H216,2)</f>
        <v>0</v>
      </c>
      <c r="BL216" s="20" t="s">
        <v>135</v>
      </c>
      <c r="BM216" s="226" t="s">
        <v>402</v>
      </c>
    </row>
    <row r="217" s="2" customFormat="1">
      <c r="A217" s="41"/>
      <c r="B217" s="42"/>
      <c r="C217" s="43"/>
      <c r="D217" s="228" t="s">
        <v>137</v>
      </c>
      <c r="E217" s="43"/>
      <c r="F217" s="229" t="s">
        <v>403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137</v>
      </c>
      <c r="AU217" s="20" t="s">
        <v>85</v>
      </c>
    </row>
    <row r="218" s="13" customFormat="1">
      <c r="A218" s="13"/>
      <c r="B218" s="233"/>
      <c r="C218" s="234"/>
      <c r="D218" s="235" t="s">
        <v>139</v>
      </c>
      <c r="E218" s="236" t="s">
        <v>19</v>
      </c>
      <c r="F218" s="237" t="s">
        <v>297</v>
      </c>
      <c r="G218" s="234"/>
      <c r="H218" s="236" t="s">
        <v>19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139</v>
      </c>
      <c r="AU218" s="243" t="s">
        <v>85</v>
      </c>
      <c r="AV218" s="13" t="s">
        <v>83</v>
      </c>
      <c r="AW218" s="13" t="s">
        <v>35</v>
      </c>
      <c r="AX218" s="13" t="s">
        <v>76</v>
      </c>
      <c r="AY218" s="243" t="s">
        <v>127</v>
      </c>
    </row>
    <row r="219" s="14" customFormat="1">
      <c r="A219" s="14"/>
      <c r="B219" s="244"/>
      <c r="C219" s="245"/>
      <c r="D219" s="235" t="s">
        <v>139</v>
      </c>
      <c r="E219" s="246" t="s">
        <v>19</v>
      </c>
      <c r="F219" s="247" t="s">
        <v>404</v>
      </c>
      <c r="G219" s="245"/>
      <c r="H219" s="248">
        <v>1482.48</v>
      </c>
      <c r="I219" s="249"/>
      <c r="J219" s="245"/>
      <c r="K219" s="245"/>
      <c r="L219" s="250"/>
      <c r="M219" s="251"/>
      <c r="N219" s="252"/>
      <c r="O219" s="252"/>
      <c r="P219" s="252"/>
      <c r="Q219" s="252"/>
      <c r="R219" s="252"/>
      <c r="S219" s="252"/>
      <c r="T219" s="25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4" t="s">
        <v>139</v>
      </c>
      <c r="AU219" s="254" t="s">
        <v>85</v>
      </c>
      <c r="AV219" s="14" t="s">
        <v>85</v>
      </c>
      <c r="AW219" s="14" t="s">
        <v>35</v>
      </c>
      <c r="AX219" s="14" t="s">
        <v>76</v>
      </c>
      <c r="AY219" s="254" t="s">
        <v>127</v>
      </c>
    </row>
    <row r="220" s="16" customFormat="1">
      <c r="A220" s="16"/>
      <c r="B220" s="266"/>
      <c r="C220" s="267"/>
      <c r="D220" s="235" t="s">
        <v>139</v>
      </c>
      <c r="E220" s="268" t="s">
        <v>19</v>
      </c>
      <c r="F220" s="269" t="s">
        <v>153</v>
      </c>
      <c r="G220" s="267"/>
      <c r="H220" s="270">
        <v>1482.48</v>
      </c>
      <c r="I220" s="271"/>
      <c r="J220" s="267"/>
      <c r="K220" s="267"/>
      <c r="L220" s="272"/>
      <c r="M220" s="273"/>
      <c r="N220" s="274"/>
      <c r="O220" s="274"/>
      <c r="P220" s="274"/>
      <c r="Q220" s="274"/>
      <c r="R220" s="274"/>
      <c r="S220" s="274"/>
      <c r="T220" s="275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76" t="s">
        <v>139</v>
      </c>
      <c r="AU220" s="276" t="s">
        <v>85</v>
      </c>
      <c r="AV220" s="16" t="s">
        <v>135</v>
      </c>
      <c r="AW220" s="16" t="s">
        <v>35</v>
      </c>
      <c r="AX220" s="16" t="s">
        <v>83</v>
      </c>
      <c r="AY220" s="276" t="s">
        <v>127</v>
      </c>
    </row>
    <row r="221" s="2" customFormat="1" ht="55.5" customHeight="1">
      <c r="A221" s="41"/>
      <c r="B221" s="42"/>
      <c r="C221" s="215" t="s">
        <v>405</v>
      </c>
      <c r="D221" s="215" t="s">
        <v>130</v>
      </c>
      <c r="E221" s="216" t="s">
        <v>406</v>
      </c>
      <c r="F221" s="217" t="s">
        <v>407</v>
      </c>
      <c r="G221" s="218" t="s">
        <v>163</v>
      </c>
      <c r="H221" s="219">
        <v>1482.48</v>
      </c>
      <c r="I221" s="220"/>
      <c r="J221" s="221">
        <f>ROUND(I221*H221,2)</f>
        <v>0</v>
      </c>
      <c r="K221" s="217" t="s">
        <v>134</v>
      </c>
      <c r="L221" s="47"/>
      <c r="M221" s="222" t="s">
        <v>19</v>
      </c>
      <c r="N221" s="223" t="s">
        <v>47</v>
      </c>
      <c r="O221" s="87"/>
      <c r="P221" s="224">
        <f>O221*H221</f>
        <v>0</v>
      </c>
      <c r="Q221" s="224">
        <v>0</v>
      </c>
      <c r="R221" s="224">
        <f>Q221*H221</f>
        <v>0</v>
      </c>
      <c r="S221" s="224">
        <v>0.098000000000000004</v>
      </c>
      <c r="T221" s="225">
        <f>S221*H221</f>
        <v>145.28304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26" t="s">
        <v>135</v>
      </c>
      <c r="AT221" s="226" t="s">
        <v>130</v>
      </c>
      <c r="AU221" s="226" t="s">
        <v>85</v>
      </c>
      <c r="AY221" s="20" t="s">
        <v>127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20" t="s">
        <v>83</v>
      </c>
      <c r="BK221" s="227">
        <f>ROUND(I221*H221,2)</f>
        <v>0</v>
      </c>
      <c r="BL221" s="20" t="s">
        <v>135</v>
      </c>
      <c r="BM221" s="226" t="s">
        <v>408</v>
      </c>
    </row>
    <row r="222" s="2" customFormat="1">
      <c r="A222" s="41"/>
      <c r="B222" s="42"/>
      <c r="C222" s="43"/>
      <c r="D222" s="228" t="s">
        <v>137</v>
      </c>
      <c r="E222" s="43"/>
      <c r="F222" s="229" t="s">
        <v>409</v>
      </c>
      <c r="G222" s="43"/>
      <c r="H222" s="43"/>
      <c r="I222" s="230"/>
      <c r="J222" s="43"/>
      <c r="K222" s="43"/>
      <c r="L222" s="47"/>
      <c r="M222" s="231"/>
      <c r="N222" s="232"/>
      <c r="O222" s="87"/>
      <c r="P222" s="87"/>
      <c r="Q222" s="87"/>
      <c r="R222" s="87"/>
      <c r="S222" s="87"/>
      <c r="T222" s="88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T222" s="20" t="s">
        <v>137</v>
      </c>
      <c r="AU222" s="20" t="s">
        <v>85</v>
      </c>
    </row>
    <row r="223" s="13" customFormat="1">
      <c r="A223" s="13"/>
      <c r="B223" s="233"/>
      <c r="C223" s="234"/>
      <c r="D223" s="235" t="s">
        <v>139</v>
      </c>
      <c r="E223" s="236" t="s">
        <v>19</v>
      </c>
      <c r="F223" s="237" t="s">
        <v>297</v>
      </c>
      <c r="G223" s="234"/>
      <c r="H223" s="236" t="s">
        <v>19</v>
      </c>
      <c r="I223" s="238"/>
      <c r="J223" s="234"/>
      <c r="K223" s="234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139</v>
      </c>
      <c r="AU223" s="243" t="s">
        <v>85</v>
      </c>
      <c r="AV223" s="13" t="s">
        <v>83</v>
      </c>
      <c r="AW223" s="13" t="s">
        <v>35</v>
      </c>
      <c r="AX223" s="13" t="s">
        <v>76</v>
      </c>
      <c r="AY223" s="243" t="s">
        <v>127</v>
      </c>
    </row>
    <row r="224" s="14" customFormat="1">
      <c r="A224" s="14"/>
      <c r="B224" s="244"/>
      <c r="C224" s="245"/>
      <c r="D224" s="235" t="s">
        <v>139</v>
      </c>
      <c r="E224" s="246" t="s">
        <v>19</v>
      </c>
      <c r="F224" s="247" t="s">
        <v>404</v>
      </c>
      <c r="G224" s="245"/>
      <c r="H224" s="248">
        <v>1482.48</v>
      </c>
      <c r="I224" s="249"/>
      <c r="J224" s="245"/>
      <c r="K224" s="245"/>
      <c r="L224" s="250"/>
      <c r="M224" s="251"/>
      <c r="N224" s="252"/>
      <c r="O224" s="252"/>
      <c r="P224" s="252"/>
      <c r="Q224" s="252"/>
      <c r="R224" s="252"/>
      <c r="S224" s="252"/>
      <c r="T224" s="25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4" t="s">
        <v>139</v>
      </c>
      <c r="AU224" s="254" t="s">
        <v>85</v>
      </c>
      <c r="AV224" s="14" t="s">
        <v>85</v>
      </c>
      <c r="AW224" s="14" t="s">
        <v>35</v>
      </c>
      <c r="AX224" s="14" t="s">
        <v>76</v>
      </c>
      <c r="AY224" s="254" t="s">
        <v>127</v>
      </c>
    </row>
    <row r="225" s="16" customFormat="1">
      <c r="A225" s="16"/>
      <c r="B225" s="266"/>
      <c r="C225" s="267"/>
      <c r="D225" s="235" t="s">
        <v>139</v>
      </c>
      <c r="E225" s="268" t="s">
        <v>19</v>
      </c>
      <c r="F225" s="269" t="s">
        <v>153</v>
      </c>
      <c r="G225" s="267"/>
      <c r="H225" s="270">
        <v>1482.48</v>
      </c>
      <c r="I225" s="271"/>
      <c r="J225" s="267"/>
      <c r="K225" s="267"/>
      <c r="L225" s="272"/>
      <c r="M225" s="273"/>
      <c r="N225" s="274"/>
      <c r="O225" s="274"/>
      <c r="P225" s="274"/>
      <c r="Q225" s="274"/>
      <c r="R225" s="274"/>
      <c r="S225" s="274"/>
      <c r="T225" s="275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76" t="s">
        <v>139</v>
      </c>
      <c r="AU225" s="276" t="s">
        <v>85</v>
      </c>
      <c r="AV225" s="16" t="s">
        <v>135</v>
      </c>
      <c r="AW225" s="16" t="s">
        <v>35</v>
      </c>
      <c r="AX225" s="16" t="s">
        <v>83</v>
      </c>
      <c r="AY225" s="276" t="s">
        <v>127</v>
      </c>
    </row>
    <row r="226" s="2" customFormat="1" ht="55.5" customHeight="1">
      <c r="A226" s="41"/>
      <c r="B226" s="42"/>
      <c r="C226" s="215" t="s">
        <v>410</v>
      </c>
      <c r="D226" s="215" t="s">
        <v>130</v>
      </c>
      <c r="E226" s="216" t="s">
        <v>411</v>
      </c>
      <c r="F226" s="217" t="s">
        <v>412</v>
      </c>
      <c r="G226" s="218" t="s">
        <v>163</v>
      </c>
      <c r="H226" s="219">
        <v>1482.48</v>
      </c>
      <c r="I226" s="220"/>
      <c r="J226" s="221">
        <f>ROUND(I226*H226,2)</f>
        <v>0</v>
      </c>
      <c r="K226" s="217" t="s">
        <v>134</v>
      </c>
      <c r="L226" s="47"/>
      <c r="M226" s="222" t="s">
        <v>19</v>
      </c>
      <c r="N226" s="223" t="s">
        <v>47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0.22</v>
      </c>
      <c r="T226" s="225">
        <f>S226*H226</f>
        <v>326.1456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135</v>
      </c>
      <c r="AT226" s="226" t="s">
        <v>130</v>
      </c>
      <c r="AU226" s="226" t="s">
        <v>85</v>
      </c>
      <c r="AY226" s="20" t="s">
        <v>127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83</v>
      </c>
      <c r="BK226" s="227">
        <f>ROUND(I226*H226,2)</f>
        <v>0</v>
      </c>
      <c r="BL226" s="20" t="s">
        <v>135</v>
      </c>
      <c r="BM226" s="226" t="s">
        <v>413</v>
      </c>
    </row>
    <row r="227" s="2" customFormat="1">
      <c r="A227" s="41"/>
      <c r="B227" s="42"/>
      <c r="C227" s="43"/>
      <c r="D227" s="228" t="s">
        <v>137</v>
      </c>
      <c r="E227" s="43"/>
      <c r="F227" s="229" t="s">
        <v>414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137</v>
      </c>
      <c r="AU227" s="20" t="s">
        <v>85</v>
      </c>
    </row>
    <row r="228" s="13" customFormat="1">
      <c r="A228" s="13"/>
      <c r="B228" s="233"/>
      <c r="C228" s="234"/>
      <c r="D228" s="235" t="s">
        <v>139</v>
      </c>
      <c r="E228" s="236" t="s">
        <v>19</v>
      </c>
      <c r="F228" s="237" t="s">
        <v>297</v>
      </c>
      <c r="G228" s="234"/>
      <c r="H228" s="236" t="s">
        <v>19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139</v>
      </c>
      <c r="AU228" s="243" t="s">
        <v>85</v>
      </c>
      <c r="AV228" s="13" t="s">
        <v>83</v>
      </c>
      <c r="AW228" s="13" t="s">
        <v>35</v>
      </c>
      <c r="AX228" s="13" t="s">
        <v>76</v>
      </c>
      <c r="AY228" s="243" t="s">
        <v>127</v>
      </c>
    </row>
    <row r="229" s="14" customFormat="1">
      <c r="A229" s="14"/>
      <c r="B229" s="244"/>
      <c r="C229" s="245"/>
      <c r="D229" s="235" t="s">
        <v>139</v>
      </c>
      <c r="E229" s="246" t="s">
        <v>19</v>
      </c>
      <c r="F229" s="247" t="s">
        <v>404</v>
      </c>
      <c r="G229" s="245"/>
      <c r="H229" s="248">
        <v>1482.48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139</v>
      </c>
      <c r="AU229" s="254" t="s">
        <v>85</v>
      </c>
      <c r="AV229" s="14" t="s">
        <v>85</v>
      </c>
      <c r="AW229" s="14" t="s">
        <v>35</v>
      </c>
      <c r="AX229" s="14" t="s">
        <v>76</v>
      </c>
      <c r="AY229" s="254" t="s">
        <v>127</v>
      </c>
    </row>
    <row r="230" s="16" customFormat="1">
      <c r="A230" s="16"/>
      <c r="B230" s="266"/>
      <c r="C230" s="267"/>
      <c r="D230" s="235" t="s">
        <v>139</v>
      </c>
      <c r="E230" s="268" t="s">
        <v>19</v>
      </c>
      <c r="F230" s="269" t="s">
        <v>153</v>
      </c>
      <c r="G230" s="267"/>
      <c r="H230" s="270">
        <v>1482.48</v>
      </c>
      <c r="I230" s="271"/>
      <c r="J230" s="267"/>
      <c r="K230" s="267"/>
      <c r="L230" s="272"/>
      <c r="M230" s="273"/>
      <c r="N230" s="274"/>
      <c r="O230" s="274"/>
      <c r="P230" s="274"/>
      <c r="Q230" s="274"/>
      <c r="R230" s="274"/>
      <c r="S230" s="274"/>
      <c r="T230" s="275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76" t="s">
        <v>139</v>
      </c>
      <c r="AU230" s="276" t="s">
        <v>85</v>
      </c>
      <c r="AV230" s="16" t="s">
        <v>135</v>
      </c>
      <c r="AW230" s="16" t="s">
        <v>35</v>
      </c>
      <c r="AX230" s="16" t="s">
        <v>83</v>
      </c>
      <c r="AY230" s="276" t="s">
        <v>127</v>
      </c>
    </row>
    <row r="231" s="2" customFormat="1" ht="49.05" customHeight="1">
      <c r="A231" s="41"/>
      <c r="B231" s="42"/>
      <c r="C231" s="215" t="s">
        <v>415</v>
      </c>
      <c r="D231" s="215" t="s">
        <v>130</v>
      </c>
      <c r="E231" s="216" t="s">
        <v>416</v>
      </c>
      <c r="F231" s="217" t="s">
        <v>417</v>
      </c>
      <c r="G231" s="218" t="s">
        <v>163</v>
      </c>
      <c r="H231" s="219">
        <v>18</v>
      </c>
      <c r="I231" s="220"/>
      <c r="J231" s="221">
        <f>ROUND(I231*H231,2)</f>
        <v>0</v>
      </c>
      <c r="K231" s="217" t="s">
        <v>19</v>
      </c>
      <c r="L231" s="47"/>
      <c r="M231" s="222" t="s">
        <v>19</v>
      </c>
      <c r="N231" s="223" t="s">
        <v>47</v>
      </c>
      <c r="O231" s="87"/>
      <c r="P231" s="224">
        <f>O231*H231</f>
        <v>0</v>
      </c>
      <c r="Q231" s="224">
        <v>0</v>
      </c>
      <c r="R231" s="224">
        <f>Q231*H231</f>
        <v>0</v>
      </c>
      <c r="S231" s="224">
        <v>0.17999999999999999</v>
      </c>
      <c r="T231" s="225">
        <f>S231*H231</f>
        <v>3.2399999999999998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26" t="s">
        <v>135</v>
      </c>
      <c r="AT231" s="226" t="s">
        <v>130</v>
      </c>
      <c r="AU231" s="226" t="s">
        <v>85</v>
      </c>
      <c r="AY231" s="20" t="s">
        <v>127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20" t="s">
        <v>83</v>
      </c>
      <c r="BK231" s="227">
        <f>ROUND(I231*H231,2)</f>
        <v>0</v>
      </c>
      <c r="BL231" s="20" t="s">
        <v>135</v>
      </c>
      <c r="BM231" s="226" t="s">
        <v>418</v>
      </c>
    </row>
    <row r="232" s="13" customFormat="1">
      <c r="A232" s="13"/>
      <c r="B232" s="233"/>
      <c r="C232" s="234"/>
      <c r="D232" s="235" t="s">
        <v>139</v>
      </c>
      <c r="E232" s="236" t="s">
        <v>19</v>
      </c>
      <c r="F232" s="237" t="s">
        <v>297</v>
      </c>
      <c r="G232" s="234"/>
      <c r="H232" s="236" t="s">
        <v>19</v>
      </c>
      <c r="I232" s="238"/>
      <c r="J232" s="234"/>
      <c r="K232" s="234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139</v>
      </c>
      <c r="AU232" s="243" t="s">
        <v>85</v>
      </c>
      <c r="AV232" s="13" t="s">
        <v>83</v>
      </c>
      <c r="AW232" s="13" t="s">
        <v>35</v>
      </c>
      <c r="AX232" s="13" t="s">
        <v>76</v>
      </c>
      <c r="AY232" s="243" t="s">
        <v>127</v>
      </c>
    </row>
    <row r="233" s="14" customFormat="1">
      <c r="A233" s="14"/>
      <c r="B233" s="244"/>
      <c r="C233" s="245"/>
      <c r="D233" s="235" t="s">
        <v>139</v>
      </c>
      <c r="E233" s="246" t="s">
        <v>19</v>
      </c>
      <c r="F233" s="247" t="s">
        <v>419</v>
      </c>
      <c r="G233" s="245"/>
      <c r="H233" s="248">
        <v>18</v>
      </c>
      <c r="I233" s="249"/>
      <c r="J233" s="245"/>
      <c r="K233" s="245"/>
      <c r="L233" s="250"/>
      <c r="M233" s="251"/>
      <c r="N233" s="252"/>
      <c r="O233" s="252"/>
      <c r="P233" s="252"/>
      <c r="Q233" s="252"/>
      <c r="R233" s="252"/>
      <c r="S233" s="252"/>
      <c r="T233" s="25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4" t="s">
        <v>139</v>
      </c>
      <c r="AU233" s="254" t="s">
        <v>85</v>
      </c>
      <c r="AV233" s="14" t="s">
        <v>85</v>
      </c>
      <c r="AW233" s="14" t="s">
        <v>35</v>
      </c>
      <c r="AX233" s="14" t="s">
        <v>76</v>
      </c>
      <c r="AY233" s="254" t="s">
        <v>127</v>
      </c>
    </row>
    <row r="234" s="16" customFormat="1">
      <c r="A234" s="16"/>
      <c r="B234" s="266"/>
      <c r="C234" s="267"/>
      <c r="D234" s="235" t="s">
        <v>139</v>
      </c>
      <c r="E234" s="268" t="s">
        <v>19</v>
      </c>
      <c r="F234" s="269" t="s">
        <v>153</v>
      </c>
      <c r="G234" s="267"/>
      <c r="H234" s="270">
        <v>18</v>
      </c>
      <c r="I234" s="271"/>
      <c r="J234" s="267"/>
      <c r="K234" s="267"/>
      <c r="L234" s="272"/>
      <c r="M234" s="273"/>
      <c r="N234" s="274"/>
      <c r="O234" s="274"/>
      <c r="P234" s="274"/>
      <c r="Q234" s="274"/>
      <c r="R234" s="274"/>
      <c r="S234" s="274"/>
      <c r="T234" s="275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76" t="s">
        <v>139</v>
      </c>
      <c r="AU234" s="276" t="s">
        <v>85</v>
      </c>
      <c r="AV234" s="16" t="s">
        <v>135</v>
      </c>
      <c r="AW234" s="16" t="s">
        <v>35</v>
      </c>
      <c r="AX234" s="16" t="s">
        <v>83</v>
      </c>
      <c r="AY234" s="276" t="s">
        <v>127</v>
      </c>
    </row>
    <row r="235" s="2" customFormat="1" ht="49.05" customHeight="1">
      <c r="A235" s="41"/>
      <c r="B235" s="42"/>
      <c r="C235" s="215" t="s">
        <v>420</v>
      </c>
      <c r="D235" s="215" t="s">
        <v>130</v>
      </c>
      <c r="E235" s="216" t="s">
        <v>421</v>
      </c>
      <c r="F235" s="217" t="s">
        <v>422</v>
      </c>
      <c r="G235" s="218" t="s">
        <v>423</v>
      </c>
      <c r="H235" s="219">
        <v>275.69999999999999</v>
      </c>
      <c r="I235" s="220"/>
      <c r="J235" s="221">
        <f>ROUND(I235*H235,2)</f>
        <v>0</v>
      </c>
      <c r="K235" s="217" t="s">
        <v>134</v>
      </c>
      <c r="L235" s="47"/>
      <c r="M235" s="222" t="s">
        <v>19</v>
      </c>
      <c r="N235" s="223" t="s">
        <v>47</v>
      </c>
      <c r="O235" s="87"/>
      <c r="P235" s="224">
        <f>O235*H235</f>
        <v>0</v>
      </c>
      <c r="Q235" s="224">
        <v>0</v>
      </c>
      <c r="R235" s="224">
        <f>Q235*H235</f>
        <v>0</v>
      </c>
      <c r="S235" s="224">
        <v>0.20499999999999999</v>
      </c>
      <c r="T235" s="225">
        <f>S235*H235</f>
        <v>56.518499999999996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6" t="s">
        <v>135</v>
      </c>
      <c r="AT235" s="226" t="s">
        <v>130</v>
      </c>
      <c r="AU235" s="226" t="s">
        <v>85</v>
      </c>
      <c r="AY235" s="20" t="s">
        <v>127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20" t="s">
        <v>83</v>
      </c>
      <c r="BK235" s="227">
        <f>ROUND(I235*H235,2)</f>
        <v>0</v>
      </c>
      <c r="BL235" s="20" t="s">
        <v>135</v>
      </c>
      <c r="BM235" s="226" t="s">
        <v>424</v>
      </c>
    </row>
    <row r="236" s="2" customFormat="1">
      <c r="A236" s="41"/>
      <c r="B236" s="42"/>
      <c r="C236" s="43"/>
      <c r="D236" s="228" t="s">
        <v>137</v>
      </c>
      <c r="E236" s="43"/>
      <c r="F236" s="229" t="s">
        <v>425</v>
      </c>
      <c r="G236" s="43"/>
      <c r="H236" s="43"/>
      <c r="I236" s="230"/>
      <c r="J236" s="43"/>
      <c r="K236" s="43"/>
      <c r="L236" s="47"/>
      <c r="M236" s="231"/>
      <c r="N236" s="232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137</v>
      </c>
      <c r="AU236" s="20" t="s">
        <v>85</v>
      </c>
    </row>
    <row r="237" s="13" customFormat="1">
      <c r="A237" s="13"/>
      <c r="B237" s="233"/>
      <c r="C237" s="234"/>
      <c r="D237" s="235" t="s">
        <v>139</v>
      </c>
      <c r="E237" s="236" t="s">
        <v>19</v>
      </c>
      <c r="F237" s="237" t="s">
        <v>297</v>
      </c>
      <c r="G237" s="234"/>
      <c r="H237" s="236" t="s">
        <v>19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139</v>
      </c>
      <c r="AU237" s="243" t="s">
        <v>85</v>
      </c>
      <c r="AV237" s="13" t="s">
        <v>83</v>
      </c>
      <c r="AW237" s="13" t="s">
        <v>35</v>
      </c>
      <c r="AX237" s="13" t="s">
        <v>76</v>
      </c>
      <c r="AY237" s="243" t="s">
        <v>127</v>
      </c>
    </row>
    <row r="238" s="14" customFormat="1">
      <c r="A238" s="14"/>
      <c r="B238" s="244"/>
      <c r="C238" s="245"/>
      <c r="D238" s="235" t="s">
        <v>139</v>
      </c>
      <c r="E238" s="246" t="s">
        <v>19</v>
      </c>
      <c r="F238" s="247" t="s">
        <v>426</v>
      </c>
      <c r="G238" s="245"/>
      <c r="H238" s="248">
        <v>96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139</v>
      </c>
      <c r="AU238" s="254" t="s">
        <v>85</v>
      </c>
      <c r="AV238" s="14" t="s">
        <v>85</v>
      </c>
      <c r="AW238" s="14" t="s">
        <v>35</v>
      </c>
      <c r="AX238" s="14" t="s">
        <v>76</v>
      </c>
      <c r="AY238" s="254" t="s">
        <v>127</v>
      </c>
    </row>
    <row r="239" s="14" customFormat="1">
      <c r="A239" s="14"/>
      <c r="B239" s="244"/>
      <c r="C239" s="245"/>
      <c r="D239" s="235" t="s">
        <v>139</v>
      </c>
      <c r="E239" s="246" t="s">
        <v>19</v>
      </c>
      <c r="F239" s="247" t="s">
        <v>427</v>
      </c>
      <c r="G239" s="245"/>
      <c r="H239" s="248">
        <v>72</v>
      </c>
      <c r="I239" s="249"/>
      <c r="J239" s="245"/>
      <c r="K239" s="245"/>
      <c r="L239" s="250"/>
      <c r="M239" s="251"/>
      <c r="N239" s="252"/>
      <c r="O239" s="252"/>
      <c r="P239" s="252"/>
      <c r="Q239" s="252"/>
      <c r="R239" s="252"/>
      <c r="S239" s="252"/>
      <c r="T239" s="25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4" t="s">
        <v>139</v>
      </c>
      <c r="AU239" s="254" t="s">
        <v>85</v>
      </c>
      <c r="AV239" s="14" t="s">
        <v>85</v>
      </c>
      <c r="AW239" s="14" t="s">
        <v>35</v>
      </c>
      <c r="AX239" s="14" t="s">
        <v>76</v>
      </c>
      <c r="AY239" s="254" t="s">
        <v>127</v>
      </c>
    </row>
    <row r="240" s="14" customFormat="1">
      <c r="A240" s="14"/>
      <c r="B240" s="244"/>
      <c r="C240" s="245"/>
      <c r="D240" s="235" t="s">
        <v>139</v>
      </c>
      <c r="E240" s="246" t="s">
        <v>19</v>
      </c>
      <c r="F240" s="247" t="s">
        <v>428</v>
      </c>
      <c r="G240" s="245"/>
      <c r="H240" s="248">
        <v>22.699999999999999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139</v>
      </c>
      <c r="AU240" s="254" t="s">
        <v>85</v>
      </c>
      <c r="AV240" s="14" t="s">
        <v>85</v>
      </c>
      <c r="AW240" s="14" t="s">
        <v>35</v>
      </c>
      <c r="AX240" s="14" t="s">
        <v>76</v>
      </c>
      <c r="AY240" s="254" t="s">
        <v>127</v>
      </c>
    </row>
    <row r="241" s="14" customFormat="1">
      <c r="A241" s="14"/>
      <c r="B241" s="244"/>
      <c r="C241" s="245"/>
      <c r="D241" s="235" t="s">
        <v>139</v>
      </c>
      <c r="E241" s="246" t="s">
        <v>19</v>
      </c>
      <c r="F241" s="247" t="s">
        <v>427</v>
      </c>
      <c r="G241" s="245"/>
      <c r="H241" s="248">
        <v>72</v>
      </c>
      <c r="I241" s="249"/>
      <c r="J241" s="245"/>
      <c r="K241" s="245"/>
      <c r="L241" s="250"/>
      <c r="M241" s="251"/>
      <c r="N241" s="252"/>
      <c r="O241" s="252"/>
      <c r="P241" s="252"/>
      <c r="Q241" s="252"/>
      <c r="R241" s="252"/>
      <c r="S241" s="252"/>
      <c r="T241" s="25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4" t="s">
        <v>139</v>
      </c>
      <c r="AU241" s="254" t="s">
        <v>85</v>
      </c>
      <c r="AV241" s="14" t="s">
        <v>85</v>
      </c>
      <c r="AW241" s="14" t="s">
        <v>35</v>
      </c>
      <c r="AX241" s="14" t="s">
        <v>76</v>
      </c>
      <c r="AY241" s="254" t="s">
        <v>127</v>
      </c>
    </row>
    <row r="242" s="14" customFormat="1">
      <c r="A242" s="14"/>
      <c r="B242" s="244"/>
      <c r="C242" s="245"/>
      <c r="D242" s="235" t="s">
        <v>139</v>
      </c>
      <c r="E242" s="246" t="s">
        <v>19</v>
      </c>
      <c r="F242" s="247" t="s">
        <v>429</v>
      </c>
      <c r="G242" s="245"/>
      <c r="H242" s="248">
        <v>13</v>
      </c>
      <c r="I242" s="249"/>
      <c r="J242" s="245"/>
      <c r="K242" s="245"/>
      <c r="L242" s="250"/>
      <c r="M242" s="251"/>
      <c r="N242" s="252"/>
      <c r="O242" s="252"/>
      <c r="P242" s="252"/>
      <c r="Q242" s="252"/>
      <c r="R242" s="252"/>
      <c r="S242" s="252"/>
      <c r="T242" s="25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4" t="s">
        <v>139</v>
      </c>
      <c r="AU242" s="254" t="s">
        <v>85</v>
      </c>
      <c r="AV242" s="14" t="s">
        <v>85</v>
      </c>
      <c r="AW242" s="14" t="s">
        <v>35</v>
      </c>
      <c r="AX242" s="14" t="s">
        <v>76</v>
      </c>
      <c r="AY242" s="254" t="s">
        <v>127</v>
      </c>
    </row>
    <row r="243" s="16" customFormat="1">
      <c r="A243" s="16"/>
      <c r="B243" s="266"/>
      <c r="C243" s="267"/>
      <c r="D243" s="235" t="s">
        <v>139</v>
      </c>
      <c r="E243" s="268" t="s">
        <v>19</v>
      </c>
      <c r="F243" s="269" t="s">
        <v>153</v>
      </c>
      <c r="G243" s="267"/>
      <c r="H243" s="270">
        <v>275.69999999999999</v>
      </c>
      <c r="I243" s="271"/>
      <c r="J243" s="267"/>
      <c r="K243" s="267"/>
      <c r="L243" s="272"/>
      <c r="M243" s="273"/>
      <c r="N243" s="274"/>
      <c r="O243" s="274"/>
      <c r="P243" s="274"/>
      <c r="Q243" s="274"/>
      <c r="R243" s="274"/>
      <c r="S243" s="274"/>
      <c r="T243" s="275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76" t="s">
        <v>139</v>
      </c>
      <c r="AU243" s="276" t="s">
        <v>85</v>
      </c>
      <c r="AV243" s="16" t="s">
        <v>135</v>
      </c>
      <c r="AW243" s="16" t="s">
        <v>35</v>
      </c>
      <c r="AX243" s="16" t="s">
        <v>83</v>
      </c>
      <c r="AY243" s="276" t="s">
        <v>127</v>
      </c>
    </row>
    <row r="244" s="2" customFormat="1" ht="44.25" customHeight="1">
      <c r="A244" s="41"/>
      <c r="B244" s="42"/>
      <c r="C244" s="215" t="s">
        <v>430</v>
      </c>
      <c r="D244" s="215" t="s">
        <v>130</v>
      </c>
      <c r="E244" s="216" t="s">
        <v>431</v>
      </c>
      <c r="F244" s="217" t="s">
        <v>432</v>
      </c>
      <c r="G244" s="218" t="s">
        <v>305</v>
      </c>
      <c r="H244" s="219">
        <v>10</v>
      </c>
      <c r="I244" s="220"/>
      <c r="J244" s="221">
        <f>ROUND(I244*H244,2)</f>
        <v>0</v>
      </c>
      <c r="K244" s="217" t="s">
        <v>134</v>
      </c>
      <c r="L244" s="47"/>
      <c r="M244" s="222" t="s">
        <v>19</v>
      </c>
      <c r="N244" s="223" t="s">
        <v>47</v>
      </c>
      <c r="O244" s="87"/>
      <c r="P244" s="224">
        <f>O244*H244</f>
        <v>0</v>
      </c>
      <c r="Q244" s="224">
        <v>0</v>
      </c>
      <c r="R244" s="224">
        <f>Q244*H244</f>
        <v>0</v>
      </c>
      <c r="S244" s="224">
        <v>0</v>
      </c>
      <c r="T244" s="225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6" t="s">
        <v>135</v>
      </c>
      <c r="AT244" s="226" t="s">
        <v>130</v>
      </c>
      <c r="AU244" s="226" t="s">
        <v>85</v>
      </c>
      <c r="AY244" s="20" t="s">
        <v>127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20" t="s">
        <v>83</v>
      </c>
      <c r="BK244" s="227">
        <f>ROUND(I244*H244,2)</f>
        <v>0</v>
      </c>
      <c r="BL244" s="20" t="s">
        <v>135</v>
      </c>
      <c r="BM244" s="226" t="s">
        <v>433</v>
      </c>
    </row>
    <row r="245" s="2" customFormat="1">
      <c r="A245" s="41"/>
      <c r="B245" s="42"/>
      <c r="C245" s="43"/>
      <c r="D245" s="228" t="s">
        <v>137</v>
      </c>
      <c r="E245" s="43"/>
      <c r="F245" s="229" t="s">
        <v>434</v>
      </c>
      <c r="G245" s="43"/>
      <c r="H245" s="43"/>
      <c r="I245" s="230"/>
      <c r="J245" s="43"/>
      <c r="K245" s="43"/>
      <c r="L245" s="47"/>
      <c r="M245" s="231"/>
      <c r="N245" s="232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137</v>
      </c>
      <c r="AU245" s="20" t="s">
        <v>85</v>
      </c>
    </row>
    <row r="246" s="13" customFormat="1">
      <c r="A246" s="13"/>
      <c r="B246" s="233"/>
      <c r="C246" s="234"/>
      <c r="D246" s="235" t="s">
        <v>139</v>
      </c>
      <c r="E246" s="236" t="s">
        <v>19</v>
      </c>
      <c r="F246" s="237" t="s">
        <v>291</v>
      </c>
      <c r="G246" s="234"/>
      <c r="H246" s="236" t="s">
        <v>19</v>
      </c>
      <c r="I246" s="238"/>
      <c r="J246" s="234"/>
      <c r="K246" s="234"/>
      <c r="L246" s="239"/>
      <c r="M246" s="240"/>
      <c r="N246" s="241"/>
      <c r="O246" s="241"/>
      <c r="P246" s="241"/>
      <c r="Q246" s="241"/>
      <c r="R246" s="241"/>
      <c r="S246" s="241"/>
      <c r="T246" s="24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3" t="s">
        <v>139</v>
      </c>
      <c r="AU246" s="243" t="s">
        <v>85</v>
      </c>
      <c r="AV246" s="13" t="s">
        <v>83</v>
      </c>
      <c r="AW246" s="13" t="s">
        <v>35</v>
      </c>
      <c r="AX246" s="13" t="s">
        <v>76</v>
      </c>
      <c r="AY246" s="243" t="s">
        <v>127</v>
      </c>
    </row>
    <row r="247" s="14" customFormat="1">
      <c r="A247" s="14"/>
      <c r="B247" s="244"/>
      <c r="C247" s="245"/>
      <c r="D247" s="235" t="s">
        <v>139</v>
      </c>
      <c r="E247" s="246" t="s">
        <v>19</v>
      </c>
      <c r="F247" s="247" t="s">
        <v>308</v>
      </c>
      <c r="G247" s="245"/>
      <c r="H247" s="248">
        <v>2</v>
      </c>
      <c r="I247" s="249"/>
      <c r="J247" s="245"/>
      <c r="K247" s="245"/>
      <c r="L247" s="250"/>
      <c r="M247" s="251"/>
      <c r="N247" s="252"/>
      <c r="O247" s="252"/>
      <c r="P247" s="252"/>
      <c r="Q247" s="252"/>
      <c r="R247" s="252"/>
      <c r="S247" s="252"/>
      <c r="T247" s="25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4" t="s">
        <v>139</v>
      </c>
      <c r="AU247" s="254" t="s">
        <v>85</v>
      </c>
      <c r="AV247" s="14" t="s">
        <v>85</v>
      </c>
      <c r="AW247" s="14" t="s">
        <v>35</v>
      </c>
      <c r="AX247" s="14" t="s">
        <v>76</v>
      </c>
      <c r="AY247" s="254" t="s">
        <v>127</v>
      </c>
    </row>
    <row r="248" s="14" customFormat="1">
      <c r="A248" s="14"/>
      <c r="B248" s="244"/>
      <c r="C248" s="245"/>
      <c r="D248" s="235" t="s">
        <v>139</v>
      </c>
      <c r="E248" s="246" t="s">
        <v>19</v>
      </c>
      <c r="F248" s="247" t="s">
        <v>309</v>
      </c>
      <c r="G248" s="245"/>
      <c r="H248" s="248">
        <v>1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139</v>
      </c>
      <c r="AU248" s="254" t="s">
        <v>85</v>
      </c>
      <c r="AV248" s="14" t="s">
        <v>85</v>
      </c>
      <c r="AW248" s="14" t="s">
        <v>35</v>
      </c>
      <c r="AX248" s="14" t="s">
        <v>76</v>
      </c>
      <c r="AY248" s="254" t="s">
        <v>127</v>
      </c>
    </row>
    <row r="249" s="14" customFormat="1">
      <c r="A249" s="14"/>
      <c r="B249" s="244"/>
      <c r="C249" s="245"/>
      <c r="D249" s="235" t="s">
        <v>139</v>
      </c>
      <c r="E249" s="246" t="s">
        <v>19</v>
      </c>
      <c r="F249" s="247" t="s">
        <v>348</v>
      </c>
      <c r="G249" s="245"/>
      <c r="H249" s="248">
        <v>3</v>
      </c>
      <c r="I249" s="249"/>
      <c r="J249" s="245"/>
      <c r="K249" s="245"/>
      <c r="L249" s="250"/>
      <c r="M249" s="251"/>
      <c r="N249" s="252"/>
      <c r="O249" s="252"/>
      <c r="P249" s="252"/>
      <c r="Q249" s="252"/>
      <c r="R249" s="252"/>
      <c r="S249" s="252"/>
      <c r="T249" s="25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4" t="s">
        <v>139</v>
      </c>
      <c r="AU249" s="254" t="s">
        <v>85</v>
      </c>
      <c r="AV249" s="14" t="s">
        <v>85</v>
      </c>
      <c r="AW249" s="14" t="s">
        <v>35</v>
      </c>
      <c r="AX249" s="14" t="s">
        <v>76</v>
      </c>
      <c r="AY249" s="254" t="s">
        <v>127</v>
      </c>
    </row>
    <row r="250" s="14" customFormat="1">
      <c r="A250" s="14"/>
      <c r="B250" s="244"/>
      <c r="C250" s="245"/>
      <c r="D250" s="235" t="s">
        <v>139</v>
      </c>
      <c r="E250" s="246" t="s">
        <v>19</v>
      </c>
      <c r="F250" s="247" t="s">
        <v>310</v>
      </c>
      <c r="G250" s="245"/>
      <c r="H250" s="248">
        <v>1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139</v>
      </c>
      <c r="AU250" s="254" t="s">
        <v>85</v>
      </c>
      <c r="AV250" s="14" t="s">
        <v>85</v>
      </c>
      <c r="AW250" s="14" t="s">
        <v>35</v>
      </c>
      <c r="AX250" s="14" t="s">
        <v>76</v>
      </c>
      <c r="AY250" s="254" t="s">
        <v>127</v>
      </c>
    </row>
    <row r="251" s="14" customFormat="1">
      <c r="A251" s="14"/>
      <c r="B251" s="244"/>
      <c r="C251" s="245"/>
      <c r="D251" s="235" t="s">
        <v>139</v>
      </c>
      <c r="E251" s="246" t="s">
        <v>19</v>
      </c>
      <c r="F251" s="247" t="s">
        <v>311</v>
      </c>
      <c r="G251" s="245"/>
      <c r="H251" s="248">
        <v>1</v>
      </c>
      <c r="I251" s="249"/>
      <c r="J251" s="245"/>
      <c r="K251" s="245"/>
      <c r="L251" s="250"/>
      <c r="M251" s="251"/>
      <c r="N251" s="252"/>
      <c r="O251" s="252"/>
      <c r="P251" s="252"/>
      <c r="Q251" s="252"/>
      <c r="R251" s="252"/>
      <c r="S251" s="252"/>
      <c r="T251" s="253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4" t="s">
        <v>139</v>
      </c>
      <c r="AU251" s="254" t="s">
        <v>85</v>
      </c>
      <c r="AV251" s="14" t="s">
        <v>85</v>
      </c>
      <c r="AW251" s="14" t="s">
        <v>35</v>
      </c>
      <c r="AX251" s="14" t="s">
        <v>76</v>
      </c>
      <c r="AY251" s="254" t="s">
        <v>127</v>
      </c>
    </row>
    <row r="252" s="14" customFormat="1">
      <c r="A252" s="14"/>
      <c r="B252" s="244"/>
      <c r="C252" s="245"/>
      <c r="D252" s="235" t="s">
        <v>139</v>
      </c>
      <c r="E252" s="246" t="s">
        <v>19</v>
      </c>
      <c r="F252" s="247" t="s">
        <v>312</v>
      </c>
      <c r="G252" s="245"/>
      <c r="H252" s="248">
        <v>1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139</v>
      </c>
      <c r="AU252" s="254" t="s">
        <v>85</v>
      </c>
      <c r="AV252" s="14" t="s">
        <v>85</v>
      </c>
      <c r="AW252" s="14" t="s">
        <v>35</v>
      </c>
      <c r="AX252" s="14" t="s">
        <v>76</v>
      </c>
      <c r="AY252" s="254" t="s">
        <v>127</v>
      </c>
    </row>
    <row r="253" s="14" customFormat="1">
      <c r="A253" s="14"/>
      <c r="B253" s="244"/>
      <c r="C253" s="245"/>
      <c r="D253" s="235" t="s">
        <v>139</v>
      </c>
      <c r="E253" s="246" t="s">
        <v>19</v>
      </c>
      <c r="F253" s="247" t="s">
        <v>313</v>
      </c>
      <c r="G253" s="245"/>
      <c r="H253" s="248">
        <v>1</v>
      </c>
      <c r="I253" s="249"/>
      <c r="J253" s="245"/>
      <c r="K253" s="245"/>
      <c r="L253" s="250"/>
      <c r="M253" s="251"/>
      <c r="N253" s="252"/>
      <c r="O253" s="252"/>
      <c r="P253" s="252"/>
      <c r="Q253" s="252"/>
      <c r="R253" s="252"/>
      <c r="S253" s="252"/>
      <c r="T253" s="25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4" t="s">
        <v>139</v>
      </c>
      <c r="AU253" s="254" t="s">
        <v>85</v>
      </c>
      <c r="AV253" s="14" t="s">
        <v>85</v>
      </c>
      <c r="AW253" s="14" t="s">
        <v>35</v>
      </c>
      <c r="AX253" s="14" t="s">
        <v>76</v>
      </c>
      <c r="AY253" s="254" t="s">
        <v>127</v>
      </c>
    </row>
    <row r="254" s="16" customFormat="1">
      <c r="A254" s="16"/>
      <c r="B254" s="266"/>
      <c r="C254" s="267"/>
      <c r="D254" s="235" t="s">
        <v>139</v>
      </c>
      <c r="E254" s="268" t="s">
        <v>19</v>
      </c>
      <c r="F254" s="269" t="s">
        <v>153</v>
      </c>
      <c r="G254" s="267"/>
      <c r="H254" s="270">
        <v>10</v>
      </c>
      <c r="I254" s="271"/>
      <c r="J254" s="267"/>
      <c r="K254" s="267"/>
      <c r="L254" s="272"/>
      <c r="M254" s="273"/>
      <c r="N254" s="274"/>
      <c r="O254" s="274"/>
      <c r="P254" s="274"/>
      <c r="Q254" s="274"/>
      <c r="R254" s="274"/>
      <c r="S254" s="274"/>
      <c r="T254" s="275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76" t="s">
        <v>139</v>
      </c>
      <c r="AU254" s="276" t="s">
        <v>85</v>
      </c>
      <c r="AV254" s="16" t="s">
        <v>135</v>
      </c>
      <c r="AW254" s="16" t="s">
        <v>35</v>
      </c>
      <c r="AX254" s="16" t="s">
        <v>83</v>
      </c>
      <c r="AY254" s="276" t="s">
        <v>127</v>
      </c>
    </row>
    <row r="255" s="2" customFormat="1" ht="44.25" customHeight="1">
      <c r="A255" s="41"/>
      <c r="B255" s="42"/>
      <c r="C255" s="215" t="s">
        <v>435</v>
      </c>
      <c r="D255" s="215" t="s">
        <v>130</v>
      </c>
      <c r="E255" s="216" t="s">
        <v>436</v>
      </c>
      <c r="F255" s="217" t="s">
        <v>437</v>
      </c>
      <c r="G255" s="218" t="s">
        <v>305</v>
      </c>
      <c r="H255" s="219">
        <v>12</v>
      </c>
      <c r="I255" s="220"/>
      <c r="J255" s="221">
        <f>ROUND(I255*H255,2)</f>
        <v>0</v>
      </c>
      <c r="K255" s="217" t="s">
        <v>134</v>
      </c>
      <c r="L255" s="47"/>
      <c r="M255" s="222" t="s">
        <v>19</v>
      </c>
      <c r="N255" s="223" t="s">
        <v>47</v>
      </c>
      <c r="O255" s="87"/>
      <c r="P255" s="224">
        <f>O255*H255</f>
        <v>0</v>
      </c>
      <c r="Q255" s="224">
        <v>0</v>
      </c>
      <c r="R255" s="224">
        <f>Q255*H255</f>
        <v>0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135</v>
      </c>
      <c r="AT255" s="226" t="s">
        <v>130</v>
      </c>
      <c r="AU255" s="226" t="s">
        <v>85</v>
      </c>
      <c r="AY255" s="20" t="s">
        <v>127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83</v>
      </c>
      <c r="BK255" s="227">
        <f>ROUND(I255*H255,2)</f>
        <v>0</v>
      </c>
      <c r="BL255" s="20" t="s">
        <v>135</v>
      </c>
      <c r="BM255" s="226" t="s">
        <v>438</v>
      </c>
    </row>
    <row r="256" s="2" customFormat="1">
      <c r="A256" s="41"/>
      <c r="B256" s="42"/>
      <c r="C256" s="43"/>
      <c r="D256" s="228" t="s">
        <v>137</v>
      </c>
      <c r="E256" s="43"/>
      <c r="F256" s="229" t="s">
        <v>439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137</v>
      </c>
      <c r="AU256" s="20" t="s">
        <v>85</v>
      </c>
    </row>
    <row r="257" s="13" customFormat="1">
      <c r="A257" s="13"/>
      <c r="B257" s="233"/>
      <c r="C257" s="234"/>
      <c r="D257" s="235" t="s">
        <v>139</v>
      </c>
      <c r="E257" s="236" t="s">
        <v>19</v>
      </c>
      <c r="F257" s="237" t="s">
        <v>291</v>
      </c>
      <c r="G257" s="234"/>
      <c r="H257" s="236" t="s">
        <v>19</v>
      </c>
      <c r="I257" s="238"/>
      <c r="J257" s="234"/>
      <c r="K257" s="234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139</v>
      </c>
      <c r="AU257" s="243" t="s">
        <v>85</v>
      </c>
      <c r="AV257" s="13" t="s">
        <v>83</v>
      </c>
      <c r="AW257" s="13" t="s">
        <v>35</v>
      </c>
      <c r="AX257" s="13" t="s">
        <v>76</v>
      </c>
      <c r="AY257" s="243" t="s">
        <v>127</v>
      </c>
    </row>
    <row r="258" s="14" customFormat="1">
      <c r="A258" s="14"/>
      <c r="B258" s="244"/>
      <c r="C258" s="245"/>
      <c r="D258" s="235" t="s">
        <v>139</v>
      </c>
      <c r="E258" s="246" t="s">
        <v>19</v>
      </c>
      <c r="F258" s="247" t="s">
        <v>353</v>
      </c>
      <c r="G258" s="245"/>
      <c r="H258" s="248">
        <v>1</v>
      </c>
      <c r="I258" s="249"/>
      <c r="J258" s="245"/>
      <c r="K258" s="245"/>
      <c r="L258" s="250"/>
      <c r="M258" s="251"/>
      <c r="N258" s="252"/>
      <c r="O258" s="252"/>
      <c r="P258" s="252"/>
      <c r="Q258" s="252"/>
      <c r="R258" s="252"/>
      <c r="S258" s="252"/>
      <c r="T258" s="25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4" t="s">
        <v>139</v>
      </c>
      <c r="AU258" s="254" t="s">
        <v>85</v>
      </c>
      <c r="AV258" s="14" t="s">
        <v>85</v>
      </c>
      <c r="AW258" s="14" t="s">
        <v>35</v>
      </c>
      <c r="AX258" s="14" t="s">
        <v>76</v>
      </c>
      <c r="AY258" s="254" t="s">
        <v>127</v>
      </c>
    </row>
    <row r="259" s="14" customFormat="1">
      <c r="A259" s="14"/>
      <c r="B259" s="244"/>
      <c r="C259" s="245"/>
      <c r="D259" s="235" t="s">
        <v>139</v>
      </c>
      <c r="E259" s="246" t="s">
        <v>19</v>
      </c>
      <c r="F259" s="247" t="s">
        <v>354</v>
      </c>
      <c r="G259" s="245"/>
      <c r="H259" s="248">
        <v>1</v>
      </c>
      <c r="I259" s="249"/>
      <c r="J259" s="245"/>
      <c r="K259" s="245"/>
      <c r="L259" s="250"/>
      <c r="M259" s="251"/>
      <c r="N259" s="252"/>
      <c r="O259" s="252"/>
      <c r="P259" s="252"/>
      <c r="Q259" s="252"/>
      <c r="R259" s="252"/>
      <c r="S259" s="252"/>
      <c r="T259" s="25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4" t="s">
        <v>139</v>
      </c>
      <c r="AU259" s="254" t="s">
        <v>85</v>
      </c>
      <c r="AV259" s="14" t="s">
        <v>85</v>
      </c>
      <c r="AW259" s="14" t="s">
        <v>35</v>
      </c>
      <c r="AX259" s="14" t="s">
        <v>76</v>
      </c>
      <c r="AY259" s="254" t="s">
        <v>127</v>
      </c>
    </row>
    <row r="260" s="13" customFormat="1">
      <c r="A260" s="13"/>
      <c r="B260" s="233"/>
      <c r="C260" s="234"/>
      <c r="D260" s="235" t="s">
        <v>139</v>
      </c>
      <c r="E260" s="236" t="s">
        <v>19</v>
      </c>
      <c r="F260" s="237" t="s">
        <v>440</v>
      </c>
      <c r="G260" s="234"/>
      <c r="H260" s="236" t="s">
        <v>19</v>
      </c>
      <c r="I260" s="238"/>
      <c r="J260" s="234"/>
      <c r="K260" s="234"/>
      <c r="L260" s="239"/>
      <c r="M260" s="240"/>
      <c r="N260" s="241"/>
      <c r="O260" s="241"/>
      <c r="P260" s="241"/>
      <c r="Q260" s="241"/>
      <c r="R260" s="241"/>
      <c r="S260" s="241"/>
      <c r="T260" s="24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3" t="s">
        <v>139</v>
      </c>
      <c r="AU260" s="243" t="s">
        <v>85</v>
      </c>
      <c r="AV260" s="13" t="s">
        <v>83</v>
      </c>
      <c r="AW260" s="13" t="s">
        <v>35</v>
      </c>
      <c r="AX260" s="13" t="s">
        <v>76</v>
      </c>
      <c r="AY260" s="243" t="s">
        <v>127</v>
      </c>
    </row>
    <row r="261" s="14" customFormat="1">
      <c r="A261" s="14"/>
      <c r="B261" s="244"/>
      <c r="C261" s="245"/>
      <c r="D261" s="235" t="s">
        <v>139</v>
      </c>
      <c r="E261" s="246" t="s">
        <v>19</v>
      </c>
      <c r="F261" s="247" t="s">
        <v>308</v>
      </c>
      <c r="G261" s="245"/>
      <c r="H261" s="248">
        <v>2</v>
      </c>
      <c r="I261" s="249"/>
      <c r="J261" s="245"/>
      <c r="K261" s="245"/>
      <c r="L261" s="250"/>
      <c r="M261" s="251"/>
      <c r="N261" s="252"/>
      <c r="O261" s="252"/>
      <c r="P261" s="252"/>
      <c r="Q261" s="252"/>
      <c r="R261" s="252"/>
      <c r="S261" s="252"/>
      <c r="T261" s="25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4" t="s">
        <v>139</v>
      </c>
      <c r="AU261" s="254" t="s">
        <v>85</v>
      </c>
      <c r="AV261" s="14" t="s">
        <v>85</v>
      </c>
      <c r="AW261" s="14" t="s">
        <v>35</v>
      </c>
      <c r="AX261" s="14" t="s">
        <v>76</v>
      </c>
      <c r="AY261" s="254" t="s">
        <v>127</v>
      </c>
    </row>
    <row r="262" s="14" customFormat="1">
      <c r="A262" s="14"/>
      <c r="B262" s="244"/>
      <c r="C262" s="245"/>
      <c r="D262" s="235" t="s">
        <v>139</v>
      </c>
      <c r="E262" s="246" t="s">
        <v>19</v>
      </c>
      <c r="F262" s="247" t="s">
        <v>309</v>
      </c>
      <c r="G262" s="245"/>
      <c r="H262" s="248">
        <v>1</v>
      </c>
      <c r="I262" s="249"/>
      <c r="J262" s="245"/>
      <c r="K262" s="245"/>
      <c r="L262" s="250"/>
      <c r="M262" s="251"/>
      <c r="N262" s="252"/>
      <c r="O262" s="252"/>
      <c r="P262" s="252"/>
      <c r="Q262" s="252"/>
      <c r="R262" s="252"/>
      <c r="S262" s="252"/>
      <c r="T262" s="25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4" t="s">
        <v>139</v>
      </c>
      <c r="AU262" s="254" t="s">
        <v>85</v>
      </c>
      <c r="AV262" s="14" t="s">
        <v>85</v>
      </c>
      <c r="AW262" s="14" t="s">
        <v>35</v>
      </c>
      <c r="AX262" s="14" t="s">
        <v>76</v>
      </c>
      <c r="AY262" s="254" t="s">
        <v>127</v>
      </c>
    </row>
    <row r="263" s="14" customFormat="1">
      <c r="A263" s="14"/>
      <c r="B263" s="244"/>
      <c r="C263" s="245"/>
      <c r="D263" s="235" t="s">
        <v>139</v>
      </c>
      <c r="E263" s="246" t="s">
        <v>19</v>
      </c>
      <c r="F263" s="247" t="s">
        <v>348</v>
      </c>
      <c r="G263" s="245"/>
      <c r="H263" s="248">
        <v>3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139</v>
      </c>
      <c r="AU263" s="254" t="s">
        <v>85</v>
      </c>
      <c r="AV263" s="14" t="s">
        <v>85</v>
      </c>
      <c r="AW263" s="14" t="s">
        <v>35</v>
      </c>
      <c r="AX263" s="14" t="s">
        <v>76</v>
      </c>
      <c r="AY263" s="254" t="s">
        <v>127</v>
      </c>
    </row>
    <row r="264" s="14" customFormat="1">
      <c r="A264" s="14"/>
      <c r="B264" s="244"/>
      <c r="C264" s="245"/>
      <c r="D264" s="235" t="s">
        <v>139</v>
      </c>
      <c r="E264" s="246" t="s">
        <v>19</v>
      </c>
      <c r="F264" s="247" t="s">
        <v>310</v>
      </c>
      <c r="G264" s="245"/>
      <c r="H264" s="248">
        <v>1</v>
      </c>
      <c r="I264" s="249"/>
      <c r="J264" s="245"/>
      <c r="K264" s="245"/>
      <c r="L264" s="250"/>
      <c r="M264" s="251"/>
      <c r="N264" s="252"/>
      <c r="O264" s="252"/>
      <c r="P264" s="252"/>
      <c r="Q264" s="252"/>
      <c r="R264" s="252"/>
      <c r="S264" s="252"/>
      <c r="T264" s="25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4" t="s">
        <v>139</v>
      </c>
      <c r="AU264" s="254" t="s">
        <v>85</v>
      </c>
      <c r="AV264" s="14" t="s">
        <v>85</v>
      </c>
      <c r="AW264" s="14" t="s">
        <v>35</v>
      </c>
      <c r="AX264" s="14" t="s">
        <v>76</v>
      </c>
      <c r="AY264" s="254" t="s">
        <v>127</v>
      </c>
    </row>
    <row r="265" s="14" customFormat="1">
      <c r="A265" s="14"/>
      <c r="B265" s="244"/>
      <c r="C265" s="245"/>
      <c r="D265" s="235" t="s">
        <v>139</v>
      </c>
      <c r="E265" s="246" t="s">
        <v>19</v>
      </c>
      <c r="F265" s="247" t="s">
        <v>311</v>
      </c>
      <c r="G265" s="245"/>
      <c r="H265" s="248">
        <v>1</v>
      </c>
      <c r="I265" s="249"/>
      <c r="J265" s="245"/>
      <c r="K265" s="245"/>
      <c r="L265" s="250"/>
      <c r="M265" s="251"/>
      <c r="N265" s="252"/>
      <c r="O265" s="252"/>
      <c r="P265" s="252"/>
      <c r="Q265" s="252"/>
      <c r="R265" s="252"/>
      <c r="S265" s="252"/>
      <c r="T265" s="25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4" t="s">
        <v>139</v>
      </c>
      <c r="AU265" s="254" t="s">
        <v>85</v>
      </c>
      <c r="AV265" s="14" t="s">
        <v>85</v>
      </c>
      <c r="AW265" s="14" t="s">
        <v>35</v>
      </c>
      <c r="AX265" s="14" t="s">
        <v>76</v>
      </c>
      <c r="AY265" s="254" t="s">
        <v>127</v>
      </c>
    </row>
    <row r="266" s="14" customFormat="1">
      <c r="A266" s="14"/>
      <c r="B266" s="244"/>
      <c r="C266" s="245"/>
      <c r="D266" s="235" t="s">
        <v>139</v>
      </c>
      <c r="E266" s="246" t="s">
        <v>19</v>
      </c>
      <c r="F266" s="247" t="s">
        <v>312</v>
      </c>
      <c r="G266" s="245"/>
      <c r="H266" s="248">
        <v>1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139</v>
      </c>
      <c r="AU266" s="254" t="s">
        <v>85</v>
      </c>
      <c r="AV266" s="14" t="s">
        <v>85</v>
      </c>
      <c r="AW266" s="14" t="s">
        <v>35</v>
      </c>
      <c r="AX266" s="14" t="s">
        <v>76</v>
      </c>
      <c r="AY266" s="254" t="s">
        <v>127</v>
      </c>
    </row>
    <row r="267" s="14" customFormat="1">
      <c r="A267" s="14"/>
      <c r="B267" s="244"/>
      <c r="C267" s="245"/>
      <c r="D267" s="235" t="s">
        <v>139</v>
      </c>
      <c r="E267" s="246" t="s">
        <v>19</v>
      </c>
      <c r="F267" s="247" t="s">
        <v>441</v>
      </c>
      <c r="G267" s="245"/>
      <c r="H267" s="248">
        <v>1</v>
      </c>
      <c r="I267" s="249"/>
      <c r="J267" s="245"/>
      <c r="K267" s="245"/>
      <c r="L267" s="250"/>
      <c r="M267" s="251"/>
      <c r="N267" s="252"/>
      <c r="O267" s="252"/>
      <c r="P267" s="252"/>
      <c r="Q267" s="252"/>
      <c r="R267" s="252"/>
      <c r="S267" s="252"/>
      <c r="T267" s="25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4" t="s">
        <v>139</v>
      </c>
      <c r="AU267" s="254" t="s">
        <v>85</v>
      </c>
      <c r="AV267" s="14" t="s">
        <v>85</v>
      </c>
      <c r="AW267" s="14" t="s">
        <v>35</v>
      </c>
      <c r="AX267" s="14" t="s">
        <v>76</v>
      </c>
      <c r="AY267" s="254" t="s">
        <v>127</v>
      </c>
    </row>
    <row r="268" s="16" customFormat="1">
      <c r="A268" s="16"/>
      <c r="B268" s="266"/>
      <c r="C268" s="267"/>
      <c r="D268" s="235" t="s">
        <v>139</v>
      </c>
      <c r="E268" s="268" t="s">
        <v>19</v>
      </c>
      <c r="F268" s="269" t="s">
        <v>153</v>
      </c>
      <c r="G268" s="267"/>
      <c r="H268" s="270">
        <v>12</v>
      </c>
      <c r="I268" s="271"/>
      <c r="J268" s="267"/>
      <c r="K268" s="267"/>
      <c r="L268" s="272"/>
      <c r="M268" s="273"/>
      <c r="N268" s="274"/>
      <c r="O268" s="274"/>
      <c r="P268" s="274"/>
      <c r="Q268" s="274"/>
      <c r="R268" s="274"/>
      <c r="S268" s="274"/>
      <c r="T268" s="275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276" t="s">
        <v>139</v>
      </c>
      <c r="AU268" s="276" t="s">
        <v>85</v>
      </c>
      <c r="AV268" s="16" t="s">
        <v>135</v>
      </c>
      <c r="AW268" s="16" t="s">
        <v>35</v>
      </c>
      <c r="AX268" s="16" t="s">
        <v>83</v>
      </c>
      <c r="AY268" s="276" t="s">
        <v>127</v>
      </c>
    </row>
    <row r="269" s="2" customFormat="1" ht="44.25" customHeight="1">
      <c r="A269" s="41"/>
      <c r="B269" s="42"/>
      <c r="C269" s="215" t="s">
        <v>442</v>
      </c>
      <c r="D269" s="215" t="s">
        <v>130</v>
      </c>
      <c r="E269" s="216" t="s">
        <v>443</v>
      </c>
      <c r="F269" s="217" t="s">
        <v>444</v>
      </c>
      <c r="G269" s="218" t="s">
        <v>305</v>
      </c>
      <c r="H269" s="219">
        <v>6</v>
      </c>
      <c r="I269" s="220"/>
      <c r="J269" s="221">
        <f>ROUND(I269*H269,2)</f>
        <v>0</v>
      </c>
      <c r="K269" s="217" t="s">
        <v>134</v>
      </c>
      <c r="L269" s="47"/>
      <c r="M269" s="222" t="s">
        <v>19</v>
      </c>
      <c r="N269" s="223" t="s">
        <v>47</v>
      </c>
      <c r="O269" s="87"/>
      <c r="P269" s="224">
        <f>O269*H269</f>
        <v>0</v>
      </c>
      <c r="Q269" s="224">
        <v>0</v>
      </c>
      <c r="R269" s="224">
        <f>Q269*H269</f>
        <v>0</v>
      </c>
      <c r="S269" s="224">
        <v>0</v>
      </c>
      <c r="T269" s="225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6" t="s">
        <v>135</v>
      </c>
      <c r="AT269" s="226" t="s">
        <v>130</v>
      </c>
      <c r="AU269" s="226" t="s">
        <v>85</v>
      </c>
      <c r="AY269" s="20" t="s">
        <v>127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20" t="s">
        <v>83</v>
      </c>
      <c r="BK269" s="227">
        <f>ROUND(I269*H269,2)</f>
        <v>0</v>
      </c>
      <c r="BL269" s="20" t="s">
        <v>135</v>
      </c>
      <c r="BM269" s="226" t="s">
        <v>445</v>
      </c>
    </row>
    <row r="270" s="2" customFormat="1">
      <c r="A270" s="41"/>
      <c r="B270" s="42"/>
      <c r="C270" s="43"/>
      <c r="D270" s="228" t="s">
        <v>137</v>
      </c>
      <c r="E270" s="43"/>
      <c r="F270" s="229" t="s">
        <v>446</v>
      </c>
      <c r="G270" s="43"/>
      <c r="H270" s="43"/>
      <c r="I270" s="230"/>
      <c r="J270" s="43"/>
      <c r="K270" s="43"/>
      <c r="L270" s="47"/>
      <c r="M270" s="231"/>
      <c r="N270" s="232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137</v>
      </c>
      <c r="AU270" s="20" t="s">
        <v>85</v>
      </c>
    </row>
    <row r="271" s="13" customFormat="1">
      <c r="A271" s="13"/>
      <c r="B271" s="233"/>
      <c r="C271" s="234"/>
      <c r="D271" s="235" t="s">
        <v>139</v>
      </c>
      <c r="E271" s="236" t="s">
        <v>19</v>
      </c>
      <c r="F271" s="237" t="s">
        <v>291</v>
      </c>
      <c r="G271" s="234"/>
      <c r="H271" s="236" t="s">
        <v>19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139</v>
      </c>
      <c r="AU271" s="243" t="s">
        <v>85</v>
      </c>
      <c r="AV271" s="13" t="s">
        <v>83</v>
      </c>
      <c r="AW271" s="13" t="s">
        <v>35</v>
      </c>
      <c r="AX271" s="13" t="s">
        <v>76</v>
      </c>
      <c r="AY271" s="243" t="s">
        <v>127</v>
      </c>
    </row>
    <row r="272" s="14" customFormat="1">
      <c r="A272" s="14"/>
      <c r="B272" s="244"/>
      <c r="C272" s="245"/>
      <c r="D272" s="235" t="s">
        <v>139</v>
      </c>
      <c r="E272" s="246" t="s">
        <v>19</v>
      </c>
      <c r="F272" s="247" t="s">
        <v>359</v>
      </c>
      <c r="G272" s="245"/>
      <c r="H272" s="248">
        <v>1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139</v>
      </c>
      <c r="AU272" s="254" t="s">
        <v>85</v>
      </c>
      <c r="AV272" s="14" t="s">
        <v>85</v>
      </c>
      <c r="AW272" s="14" t="s">
        <v>35</v>
      </c>
      <c r="AX272" s="14" t="s">
        <v>76</v>
      </c>
      <c r="AY272" s="254" t="s">
        <v>127</v>
      </c>
    </row>
    <row r="273" s="14" customFormat="1">
      <c r="A273" s="14"/>
      <c r="B273" s="244"/>
      <c r="C273" s="245"/>
      <c r="D273" s="235" t="s">
        <v>139</v>
      </c>
      <c r="E273" s="246" t="s">
        <v>19</v>
      </c>
      <c r="F273" s="247" t="s">
        <v>360</v>
      </c>
      <c r="G273" s="245"/>
      <c r="H273" s="248">
        <v>2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4" t="s">
        <v>139</v>
      </c>
      <c r="AU273" s="254" t="s">
        <v>85</v>
      </c>
      <c r="AV273" s="14" t="s">
        <v>85</v>
      </c>
      <c r="AW273" s="14" t="s">
        <v>35</v>
      </c>
      <c r="AX273" s="14" t="s">
        <v>76</v>
      </c>
      <c r="AY273" s="254" t="s">
        <v>127</v>
      </c>
    </row>
    <row r="274" s="14" customFormat="1">
      <c r="A274" s="14"/>
      <c r="B274" s="244"/>
      <c r="C274" s="245"/>
      <c r="D274" s="235" t="s">
        <v>139</v>
      </c>
      <c r="E274" s="246" t="s">
        <v>19</v>
      </c>
      <c r="F274" s="247" t="s">
        <v>361</v>
      </c>
      <c r="G274" s="245"/>
      <c r="H274" s="248">
        <v>1</v>
      </c>
      <c r="I274" s="249"/>
      <c r="J274" s="245"/>
      <c r="K274" s="245"/>
      <c r="L274" s="250"/>
      <c r="M274" s="251"/>
      <c r="N274" s="252"/>
      <c r="O274" s="252"/>
      <c r="P274" s="252"/>
      <c r="Q274" s="252"/>
      <c r="R274" s="252"/>
      <c r="S274" s="252"/>
      <c r="T274" s="25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4" t="s">
        <v>139</v>
      </c>
      <c r="AU274" s="254" t="s">
        <v>85</v>
      </c>
      <c r="AV274" s="14" t="s">
        <v>85</v>
      </c>
      <c r="AW274" s="14" t="s">
        <v>35</v>
      </c>
      <c r="AX274" s="14" t="s">
        <v>76</v>
      </c>
      <c r="AY274" s="254" t="s">
        <v>127</v>
      </c>
    </row>
    <row r="275" s="13" customFormat="1">
      <c r="A275" s="13"/>
      <c r="B275" s="233"/>
      <c r="C275" s="234"/>
      <c r="D275" s="235" t="s">
        <v>139</v>
      </c>
      <c r="E275" s="236" t="s">
        <v>19</v>
      </c>
      <c r="F275" s="237" t="s">
        <v>447</v>
      </c>
      <c r="G275" s="234"/>
      <c r="H275" s="236" t="s">
        <v>19</v>
      </c>
      <c r="I275" s="238"/>
      <c r="J275" s="234"/>
      <c r="K275" s="234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139</v>
      </c>
      <c r="AU275" s="243" t="s">
        <v>85</v>
      </c>
      <c r="AV275" s="13" t="s">
        <v>83</v>
      </c>
      <c r="AW275" s="13" t="s">
        <v>35</v>
      </c>
      <c r="AX275" s="13" t="s">
        <v>76</v>
      </c>
      <c r="AY275" s="243" t="s">
        <v>127</v>
      </c>
    </row>
    <row r="276" s="14" customFormat="1">
      <c r="A276" s="14"/>
      <c r="B276" s="244"/>
      <c r="C276" s="245"/>
      <c r="D276" s="235" t="s">
        <v>139</v>
      </c>
      <c r="E276" s="246" t="s">
        <v>19</v>
      </c>
      <c r="F276" s="247" t="s">
        <v>353</v>
      </c>
      <c r="G276" s="245"/>
      <c r="H276" s="248">
        <v>1</v>
      </c>
      <c r="I276" s="249"/>
      <c r="J276" s="245"/>
      <c r="K276" s="245"/>
      <c r="L276" s="250"/>
      <c r="M276" s="251"/>
      <c r="N276" s="252"/>
      <c r="O276" s="252"/>
      <c r="P276" s="252"/>
      <c r="Q276" s="252"/>
      <c r="R276" s="252"/>
      <c r="S276" s="252"/>
      <c r="T276" s="25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4" t="s">
        <v>139</v>
      </c>
      <c r="AU276" s="254" t="s">
        <v>85</v>
      </c>
      <c r="AV276" s="14" t="s">
        <v>85</v>
      </c>
      <c r="AW276" s="14" t="s">
        <v>35</v>
      </c>
      <c r="AX276" s="14" t="s">
        <v>76</v>
      </c>
      <c r="AY276" s="254" t="s">
        <v>127</v>
      </c>
    </row>
    <row r="277" s="14" customFormat="1">
      <c r="A277" s="14"/>
      <c r="B277" s="244"/>
      <c r="C277" s="245"/>
      <c r="D277" s="235" t="s">
        <v>139</v>
      </c>
      <c r="E277" s="246" t="s">
        <v>19</v>
      </c>
      <c r="F277" s="247" t="s">
        <v>354</v>
      </c>
      <c r="G277" s="245"/>
      <c r="H277" s="248">
        <v>1</v>
      </c>
      <c r="I277" s="249"/>
      <c r="J277" s="245"/>
      <c r="K277" s="245"/>
      <c r="L277" s="250"/>
      <c r="M277" s="251"/>
      <c r="N277" s="252"/>
      <c r="O277" s="252"/>
      <c r="P277" s="252"/>
      <c r="Q277" s="252"/>
      <c r="R277" s="252"/>
      <c r="S277" s="252"/>
      <c r="T277" s="25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4" t="s">
        <v>139</v>
      </c>
      <c r="AU277" s="254" t="s">
        <v>85</v>
      </c>
      <c r="AV277" s="14" t="s">
        <v>85</v>
      </c>
      <c r="AW277" s="14" t="s">
        <v>35</v>
      </c>
      <c r="AX277" s="14" t="s">
        <v>76</v>
      </c>
      <c r="AY277" s="254" t="s">
        <v>127</v>
      </c>
    </row>
    <row r="278" s="16" customFormat="1">
      <c r="A278" s="16"/>
      <c r="B278" s="266"/>
      <c r="C278" s="267"/>
      <c r="D278" s="235" t="s">
        <v>139</v>
      </c>
      <c r="E278" s="268" t="s">
        <v>19</v>
      </c>
      <c r="F278" s="269" t="s">
        <v>153</v>
      </c>
      <c r="G278" s="267"/>
      <c r="H278" s="270">
        <v>6</v>
      </c>
      <c r="I278" s="271"/>
      <c r="J278" s="267"/>
      <c r="K278" s="267"/>
      <c r="L278" s="272"/>
      <c r="M278" s="273"/>
      <c r="N278" s="274"/>
      <c r="O278" s="274"/>
      <c r="P278" s="274"/>
      <c r="Q278" s="274"/>
      <c r="R278" s="274"/>
      <c r="S278" s="274"/>
      <c r="T278" s="275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T278" s="276" t="s">
        <v>139</v>
      </c>
      <c r="AU278" s="276" t="s">
        <v>85</v>
      </c>
      <c r="AV278" s="16" t="s">
        <v>135</v>
      </c>
      <c r="AW278" s="16" t="s">
        <v>35</v>
      </c>
      <c r="AX278" s="16" t="s">
        <v>83</v>
      </c>
      <c r="AY278" s="276" t="s">
        <v>127</v>
      </c>
    </row>
    <row r="279" s="2" customFormat="1" ht="44.25" customHeight="1">
      <c r="A279" s="41"/>
      <c r="B279" s="42"/>
      <c r="C279" s="215" t="s">
        <v>448</v>
      </c>
      <c r="D279" s="215" t="s">
        <v>130</v>
      </c>
      <c r="E279" s="216" t="s">
        <v>449</v>
      </c>
      <c r="F279" s="217" t="s">
        <v>450</v>
      </c>
      <c r="G279" s="218" t="s">
        <v>305</v>
      </c>
      <c r="H279" s="219">
        <v>4</v>
      </c>
      <c r="I279" s="220"/>
      <c r="J279" s="221">
        <f>ROUND(I279*H279,2)</f>
        <v>0</v>
      </c>
      <c r="K279" s="217" t="s">
        <v>134</v>
      </c>
      <c r="L279" s="47"/>
      <c r="M279" s="222" t="s">
        <v>19</v>
      </c>
      <c r="N279" s="223" t="s">
        <v>47</v>
      </c>
      <c r="O279" s="87"/>
      <c r="P279" s="224">
        <f>O279*H279</f>
        <v>0</v>
      </c>
      <c r="Q279" s="224">
        <v>0</v>
      </c>
      <c r="R279" s="224">
        <f>Q279*H279</f>
        <v>0</v>
      </c>
      <c r="S279" s="224">
        <v>0</v>
      </c>
      <c r="T279" s="225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26" t="s">
        <v>135</v>
      </c>
      <c r="AT279" s="226" t="s">
        <v>130</v>
      </c>
      <c r="AU279" s="226" t="s">
        <v>85</v>
      </c>
      <c r="AY279" s="20" t="s">
        <v>127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20" t="s">
        <v>83</v>
      </c>
      <c r="BK279" s="227">
        <f>ROUND(I279*H279,2)</f>
        <v>0</v>
      </c>
      <c r="BL279" s="20" t="s">
        <v>135</v>
      </c>
      <c r="BM279" s="226" t="s">
        <v>451</v>
      </c>
    </row>
    <row r="280" s="2" customFormat="1">
      <c r="A280" s="41"/>
      <c r="B280" s="42"/>
      <c r="C280" s="43"/>
      <c r="D280" s="228" t="s">
        <v>137</v>
      </c>
      <c r="E280" s="43"/>
      <c r="F280" s="229" t="s">
        <v>452</v>
      </c>
      <c r="G280" s="43"/>
      <c r="H280" s="43"/>
      <c r="I280" s="230"/>
      <c r="J280" s="43"/>
      <c r="K280" s="43"/>
      <c r="L280" s="47"/>
      <c r="M280" s="231"/>
      <c r="N280" s="232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137</v>
      </c>
      <c r="AU280" s="20" t="s">
        <v>85</v>
      </c>
    </row>
    <row r="281" s="13" customFormat="1">
      <c r="A281" s="13"/>
      <c r="B281" s="233"/>
      <c r="C281" s="234"/>
      <c r="D281" s="235" t="s">
        <v>139</v>
      </c>
      <c r="E281" s="236" t="s">
        <v>19</v>
      </c>
      <c r="F281" s="237" t="s">
        <v>291</v>
      </c>
      <c r="G281" s="234"/>
      <c r="H281" s="236" t="s">
        <v>19</v>
      </c>
      <c r="I281" s="238"/>
      <c r="J281" s="234"/>
      <c r="K281" s="234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139</v>
      </c>
      <c r="AU281" s="243" t="s">
        <v>85</v>
      </c>
      <c r="AV281" s="13" t="s">
        <v>83</v>
      </c>
      <c r="AW281" s="13" t="s">
        <v>35</v>
      </c>
      <c r="AX281" s="13" t="s">
        <v>76</v>
      </c>
      <c r="AY281" s="243" t="s">
        <v>127</v>
      </c>
    </row>
    <row r="282" s="13" customFormat="1">
      <c r="A282" s="13"/>
      <c r="B282" s="233"/>
      <c r="C282" s="234"/>
      <c r="D282" s="235" t="s">
        <v>139</v>
      </c>
      <c r="E282" s="236" t="s">
        <v>19</v>
      </c>
      <c r="F282" s="237" t="s">
        <v>440</v>
      </c>
      <c r="G282" s="234"/>
      <c r="H282" s="236" t="s">
        <v>19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3" t="s">
        <v>139</v>
      </c>
      <c r="AU282" s="243" t="s">
        <v>85</v>
      </c>
      <c r="AV282" s="13" t="s">
        <v>83</v>
      </c>
      <c r="AW282" s="13" t="s">
        <v>35</v>
      </c>
      <c r="AX282" s="13" t="s">
        <v>76</v>
      </c>
      <c r="AY282" s="243" t="s">
        <v>127</v>
      </c>
    </row>
    <row r="283" s="14" customFormat="1">
      <c r="A283" s="14"/>
      <c r="B283" s="244"/>
      <c r="C283" s="245"/>
      <c r="D283" s="235" t="s">
        <v>139</v>
      </c>
      <c r="E283" s="246" t="s">
        <v>19</v>
      </c>
      <c r="F283" s="247" t="s">
        <v>359</v>
      </c>
      <c r="G283" s="245"/>
      <c r="H283" s="248">
        <v>1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4" t="s">
        <v>139</v>
      </c>
      <c r="AU283" s="254" t="s">
        <v>85</v>
      </c>
      <c r="AV283" s="14" t="s">
        <v>85</v>
      </c>
      <c r="AW283" s="14" t="s">
        <v>35</v>
      </c>
      <c r="AX283" s="14" t="s">
        <v>76</v>
      </c>
      <c r="AY283" s="254" t="s">
        <v>127</v>
      </c>
    </row>
    <row r="284" s="14" customFormat="1">
      <c r="A284" s="14"/>
      <c r="B284" s="244"/>
      <c r="C284" s="245"/>
      <c r="D284" s="235" t="s">
        <v>139</v>
      </c>
      <c r="E284" s="246" t="s">
        <v>19</v>
      </c>
      <c r="F284" s="247" t="s">
        <v>360</v>
      </c>
      <c r="G284" s="245"/>
      <c r="H284" s="248">
        <v>2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139</v>
      </c>
      <c r="AU284" s="254" t="s">
        <v>85</v>
      </c>
      <c r="AV284" s="14" t="s">
        <v>85</v>
      </c>
      <c r="AW284" s="14" t="s">
        <v>35</v>
      </c>
      <c r="AX284" s="14" t="s">
        <v>76</v>
      </c>
      <c r="AY284" s="254" t="s">
        <v>127</v>
      </c>
    </row>
    <row r="285" s="14" customFormat="1">
      <c r="A285" s="14"/>
      <c r="B285" s="244"/>
      <c r="C285" s="245"/>
      <c r="D285" s="235" t="s">
        <v>139</v>
      </c>
      <c r="E285" s="246" t="s">
        <v>19</v>
      </c>
      <c r="F285" s="247" t="s">
        <v>361</v>
      </c>
      <c r="G285" s="245"/>
      <c r="H285" s="248">
        <v>1</v>
      </c>
      <c r="I285" s="249"/>
      <c r="J285" s="245"/>
      <c r="K285" s="245"/>
      <c r="L285" s="250"/>
      <c r="M285" s="251"/>
      <c r="N285" s="252"/>
      <c r="O285" s="252"/>
      <c r="P285" s="252"/>
      <c r="Q285" s="252"/>
      <c r="R285" s="252"/>
      <c r="S285" s="252"/>
      <c r="T285" s="25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4" t="s">
        <v>139</v>
      </c>
      <c r="AU285" s="254" t="s">
        <v>85</v>
      </c>
      <c r="AV285" s="14" t="s">
        <v>85</v>
      </c>
      <c r="AW285" s="14" t="s">
        <v>35</v>
      </c>
      <c r="AX285" s="14" t="s">
        <v>76</v>
      </c>
      <c r="AY285" s="254" t="s">
        <v>127</v>
      </c>
    </row>
    <row r="286" s="16" customFormat="1">
      <c r="A286" s="16"/>
      <c r="B286" s="266"/>
      <c r="C286" s="267"/>
      <c r="D286" s="235" t="s">
        <v>139</v>
      </c>
      <c r="E286" s="268" t="s">
        <v>19</v>
      </c>
      <c r="F286" s="269" t="s">
        <v>153</v>
      </c>
      <c r="G286" s="267"/>
      <c r="H286" s="270">
        <v>4</v>
      </c>
      <c r="I286" s="271"/>
      <c r="J286" s="267"/>
      <c r="K286" s="267"/>
      <c r="L286" s="272"/>
      <c r="M286" s="273"/>
      <c r="N286" s="274"/>
      <c r="O286" s="274"/>
      <c r="P286" s="274"/>
      <c r="Q286" s="274"/>
      <c r="R286" s="274"/>
      <c r="S286" s="274"/>
      <c r="T286" s="275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T286" s="276" t="s">
        <v>139</v>
      </c>
      <c r="AU286" s="276" t="s">
        <v>85</v>
      </c>
      <c r="AV286" s="16" t="s">
        <v>135</v>
      </c>
      <c r="AW286" s="16" t="s">
        <v>35</v>
      </c>
      <c r="AX286" s="16" t="s">
        <v>83</v>
      </c>
      <c r="AY286" s="276" t="s">
        <v>127</v>
      </c>
    </row>
    <row r="287" s="2" customFormat="1" ht="33" customHeight="1">
      <c r="A287" s="41"/>
      <c r="B287" s="42"/>
      <c r="C287" s="215" t="s">
        <v>453</v>
      </c>
      <c r="D287" s="215" t="s">
        <v>130</v>
      </c>
      <c r="E287" s="216" t="s">
        <v>454</v>
      </c>
      <c r="F287" s="217" t="s">
        <v>455</v>
      </c>
      <c r="G287" s="218" t="s">
        <v>163</v>
      </c>
      <c r="H287" s="219">
        <v>509.61000000000001</v>
      </c>
      <c r="I287" s="220"/>
      <c r="J287" s="221">
        <f>ROUND(I287*H287,2)</f>
        <v>0</v>
      </c>
      <c r="K287" s="217" t="s">
        <v>134</v>
      </c>
      <c r="L287" s="47"/>
      <c r="M287" s="222" t="s">
        <v>19</v>
      </c>
      <c r="N287" s="223" t="s">
        <v>47</v>
      </c>
      <c r="O287" s="87"/>
      <c r="P287" s="224">
        <f>O287*H287</f>
        <v>0</v>
      </c>
      <c r="Q287" s="224">
        <v>0</v>
      </c>
      <c r="R287" s="224">
        <f>Q287*H287</f>
        <v>0</v>
      </c>
      <c r="S287" s="224">
        <v>0</v>
      </c>
      <c r="T287" s="225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26" t="s">
        <v>135</v>
      </c>
      <c r="AT287" s="226" t="s">
        <v>130</v>
      </c>
      <c r="AU287" s="226" t="s">
        <v>85</v>
      </c>
      <c r="AY287" s="20" t="s">
        <v>127</v>
      </c>
      <c r="BE287" s="227">
        <f>IF(N287="základní",J287,0)</f>
        <v>0</v>
      </c>
      <c r="BF287" s="227">
        <f>IF(N287="snížená",J287,0)</f>
        <v>0</v>
      </c>
      <c r="BG287" s="227">
        <f>IF(N287="zákl. přenesená",J287,0)</f>
        <v>0</v>
      </c>
      <c r="BH287" s="227">
        <f>IF(N287="sníž. přenesená",J287,0)</f>
        <v>0</v>
      </c>
      <c r="BI287" s="227">
        <f>IF(N287="nulová",J287,0)</f>
        <v>0</v>
      </c>
      <c r="BJ287" s="20" t="s">
        <v>83</v>
      </c>
      <c r="BK287" s="227">
        <f>ROUND(I287*H287,2)</f>
        <v>0</v>
      </c>
      <c r="BL287" s="20" t="s">
        <v>135</v>
      </c>
      <c r="BM287" s="226" t="s">
        <v>456</v>
      </c>
    </row>
    <row r="288" s="2" customFormat="1">
      <c r="A288" s="41"/>
      <c r="B288" s="42"/>
      <c r="C288" s="43"/>
      <c r="D288" s="228" t="s">
        <v>137</v>
      </c>
      <c r="E288" s="43"/>
      <c r="F288" s="229" t="s">
        <v>457</v>
      </c>
      <c r="G288" s="43"/>
      <c r="H288" s="43"/>
      <c r="I288" s="230"/>
      <c r="J288" s="43"/>
      <c r="K288" s="43"/>
      <c r="L288" s="47"/>
      <c r="M288" s="231"/>
      <c r="N288" s="232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137</v>
      </c>
      <c r="AU288" s="20" t="s">
        <v>85</v>
      </c>
    </row>
    <row r="289" s="13" customFormat="1">
      <c r="A289" s="13"/>
      <c r="B289" s="233"/>
      <c r="C289" s="234"/>
      <c r="D289" s="235" t="s">
        <v>139</v>
      </c>
      <c r="E289" s="236" t="s">
        <v>19</v>
      </c>
      <c r="F289" s="237" t="s">
        <v>291</v>
      </c>
      <c r="G289" s="234"/>
      <c r="H289" s="236" t="s">
        <v>19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139</v>
      </c>
      <c r="AU289" s="243" t="s">
        <v>85</v>
      </c>
      <c r="AV289" s="13" t="s">
        <v>83</v>
      </c>
      <c r="AW289" s="13" t="s">
        <v>35</v>
      </c>
      <c r="AX289" s="13" t="s">
        <v>76</v>
      </c>
      <c r="AY289" s="243" t="s">
        <v>127</v>
      </c>
    </row>
    <row r="290" s="14" customFormat="1">
      <c r="A290" s="14"/>
      <c r="B290" s="244"/>
      <c r="C290" s="245"/>
      <c r="D290" s="235" t="s">
        <v>139</v>
      </c>
      <c r="E290" s="246" t="s">
        <v>19</v>
      </c>
      <c r="F290" s="247" t="s">
        <v>302</v>
      </c>
      <c r="G290" s="245"/>
      <c r="H290" s="248">
        <v>509.61000000000001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139</v>
      </c>
      <c r="AU290" s="254" t="s">
        <v>85</v>
      </c>
      <c r="AV290" s="14" t="s">
        <v>85</v>
      </c>
      <c r="AW290" s="14" t="s">
        <v>35</v>
      </c>
      <c r="AX290" s="14" t="s">
        <v>76</v>
      </c>
      <c r="AY290" s="254" t="s">
        <v>127</v>
      </c>
    </row>
    <row r="291" s="16" customFormat="1">
      <c r="A291" s="16"/>
      <c r="B291" s="266"/>
      <c r="C291" s="267"/>
      <c r="D291" s="235" t="s">
        <v>139</v>
      </c>
      <c r="E291" s="268" t="s">
        <v>19</v>
      </c>
      <c r="F291" s="269" t="s">
        <v>153</v>
      </c>
      <c r="G291" s="267"/>
      <c r="H291" s="270">
        <v>509.61000000000001</v>
      </c>
      <c r="I291" s="271"/>
      <c r="J291" s="267"/>
      <c r="K291" s="267"/>
      <c r="L291" s="272"/>
      <c r="M291" s="273"/>
      <c r="N291" s="274"/>
      <c r="O291" s="274"/>
      <c r="P291" s="274"/>
      <c r="Q291" s="274"/>
      <c r="R291" s="274"/>
      <c r="S291" s="274"/>
      <c r="T291" s="275"/>
      <c r="U291" s="16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T291" s="276" t="s">
        <v>139</v>
      </c>
      <c r="AU291" s="276" t="s">
        <v>85</v>
      </c>
      <c r="AV291" s="16" t="s">
        <v>135</v>
      </c>
      <c r="AW291" s="16" t="s">
        <v>35</v>
      </c>
      <c r="AX291" s="16" t="s">
        <v>83</v>
      </c>
      <c r="AY291" s="276" t="s">
        <v>127</v>
      </c>
    </row>
    <row r="292" s="2" customFormat="1" ht="62.7" customHeight="1">
      <c r="A292" s="41"/>
      <c r="B292" s="42"/>
      <c r="C292" s="215" t="s">
        <v>458</v>
      </c>
      <c r="D292" s="215" t="s">
        <v>130</v>
      </c>
      <c r="E292" s="216" t="s">
        <v>459</v>
      </c>
      <c r="F292" s="217" t="s">
        <v>460</v>
      </c>
      <c r="G292" s="218" t="s">
        <v>305</v>
      </c>
      <c r="H292" s="219">
        <v>100</v>
      </c>
      <c r="I292" s="220"/>
      <c r="J292" s="221">
        <f>ROUND(I292*H292,2)</f>
        <v>0</v>
      </c>
      <c r="K292" s="217" t="s">
        <v>134</v>
      </c>
      <c r="L292" s="47"/>
      <c r="M292" s="222" t="s">
        <v>19</v>
      </c>
      <c r="N292" s="223" t="s">
        <v>47</v>
      </c>
      <c r="O292" s="87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R292" s="226" t="s">
        <v>135</v>
      </c>
      <c r="AT292" s="226" t="s">
        <v>130</v>
      </c>
      <c r="AU292" s="226" t="s">
        <v>85</v>
      </c>
      <c r="AY292" s="20" t="s">
        <v>127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20" t="s">
        <v>83</v>
      </c>
      <c r="BK292" s="227">
        <f>ROUND(I292*H292,2)</f>
        <v>0</v>
      </c>
      <c r="BL292" s="20" t="s">
        <v>135</v>
      </c>
      <c r="BM292" s="226" t="s">
        <v>461</v>
      </c>
    </row>
    <row r="293" s="2" customFormat="1">
      <c r="A293" s="41"/>
      <c r="B293" s="42"/>
      <c r="C293" s="43"/>
      <c r="D293" s="228" t="s">
        <v>137</v>
      </c>
      <c r="E293" s="43"/>
      <c r="F293" s="229" t="s">
        <v>462</v>
      </c>
      <c r="G293" s="43"/>
      <c r="H293" s="43"/>
      <c r="I293" s="230"/>
      <c r="J293" s="43"/>
      <c r="K293" s="43"/>
      <c r="L293" s="47"/>
      <c r="M293" s="231"/>
      <c r="N293" s="232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137</v>
      </c>
      <c r="AU293" s="20" t="s">
        <v>85</v>
      </c>
    </row>
    <row r="294" s="13" customFormat="1">
      <c r="A294" s="13"/>
      <c r="B294" s="233"/>
      <c r="C294" s="234"/>
      <c r="D294" s="235" t="s">
        <v>139</v>
      </c>
      <c r="E294" s="236" t="s">
        <v>19</v>
      </c>
      <c r="F294" s="237" t="s">
        <v>291</v>
      </c>
      <c r="G294" s="234"/>
      <c r="H294" s="236" t="s">
        <v>19</v>
      </c>
      <c r="I294" s="238"/>
      <c r="J294" s="234"/>
      <c r="K294" s="234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139</v>
      </c>
      <c r="AU294" s="243" t="s">
        <v>85</v>
      </c>
      <c r="AV294" s="13" t="s">
        <v>83</v>
      </c>
      <c r="AW294" s="13" t="s">
        <v>35</v>
      </c>
      <c r="AX294" s="13" t="s">
        <v>76</v>
      </c>
      <c r="AY294" s="243" t="s">
        <v>127</v>
      </c>
    </row>
    <row r="295" s="14" customFormat="1">
      <c r="A295" s="14"/>
      <c r="B295" s="244"/>
      <c r="C295" s="245"/>
      <c r="D295" s="235" t="s">
        <v>139</v>
      </c>
      <c r="E295" s="246" t="s">
        <v>19</v>
      </c>
      <c r="F295" s="247" t="s">
        <v>308</v>
      </c>
      <c r="G295" s="245"/>
      <c r="H295" s="248">
        <v>2</v>
      </c>
      <c r="I295" s="249"/>
      <c r="J295" s="245"/>
      <c r="K295" s="245"/>
      <c r="L295" s="250"/>
      <c r="M295" s="251"/>
      <c r="N295" s="252"/>
      <c r="O295" s="252"/>
      <c r="P295" s="252"/>
      <c r="Q295" s="252"/>
      <c r="R295" s="252"/>
      <c r="S295" s="252"/>
      <c r="T295" s="25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4" t="s">
        <v>139</v>
      </c>
      <c r="AU295" s="254" t="s">
        <v>85</v>
      </c>
      <c r="AV295" s="14" t="s">
        <v>85</v>
      </c>
      <c r="AW295" s="14" t="s">
        <v>35</v>
      </c>
      <c r="AX295" s="14" t="s">
        <v>76</v>
      </c>
      <c r="AY295" s="254" t="s">
        <v>127</v>
      </c>
    </row>
    <row r="296" s="14" customFormat="1">
      <c r="A296" s="14"/>
      <c r="B296" s="244"/>
      <c r="C296" s="245"/>
      <c r="D296" s="235" t="s">
        <v>139</v>
      </c>
      <c r="E296" s="246" t="s">
        <v>19</v>
      </c>
      <c r="F296" s="247" t="s">
        <v>309</v>
      </c>
      <c r="G296" s="245"/>
      <c r="H296" s="248">
        <v>1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139</v>
      </c>
      <c r="AU296" s="254" t="s">
        <v>85</v>
      </c>
      <c r="AV296" s="14" t="s">
        <v>85</v>
      </c>
      <c r="AW296" s="14" t="s">
        <v>35</v>
      </c>
      <c r="AX296" s="14" t="s">
        <v>76</v>
      </c>
      <c r="AY296" s="254" t="s">
        <v>127</v>
      </c>
    </row>
    <row r="297" s="14" customFormat="1">
      <c r="A297" s="14"/>
      <c r="B297" s="244"/>
      <c r="C297" s="245"/>
      <c r="D297" s="235" t="s">
        <v>139</v>
      </c>
      <c r="E297" s="246" t="s">
        <v>19</v>
      </c>
      <c r="F297" s="247" t="s">
        <v>348</v>
      </c>
      <c r="G297" s="245"/>
      <c r="H297" s="248">
        <v>3</v>
      </c>
      <c r="I297" s="249"/>
      <c r="J297" s="245"/>
      <c r="K297" s="245"/>
      <c r="L297" s="250"/>
      <c r="M297" s="251"/>
      <c r="N297" s="252"/>
      <c r="O297" s="252"/>
      <c r="P297" s="252"/>
      <c r="Q297" s="252"/>
      <c r="R297" s="252"/>
      <c r="S297" s="252"/>
      <c r="T297" s="25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4" t="s">
        <v>139</v>
      </c>
      <c r="AU297" s="254" t="s">
        <v>85</v>
      </c>
      <c r="AV297" s="14" t="s">
        <v>85</v>
      </c>
      <c r="AW297" s="14" t="s">
        <v>35</v>
      </c>
      <c r="AX297" s="14" t="s">
        <v>76</v>
      </c>
      <c r="AY297" s="254" t="s">
        <v>127</v>
      </c>
    </row>
    <row r="298" s="14" customFormat="1">
      <c r="A298" s="14"/>
      <c r="B298" s="244"/>
      <c r="C298" s="245"/>
      <c r="D298" s="235" t="s">
        <v>139</v>
      </c>
      <c r="E298" s="246" t="s">
        <v>19</v>
      </c>
      <c r="F298" s="247" t="s">
        <v>310</v>
      </c>
      <c r="G298" s="245"/>
      <c r="H298" s="248">
        <v>1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139</v>
      </c>
      <c r="AU298" s="254" t="s">
        <v>85</v>
      </c>
      <c r="AV298" s="14" t="s">
        <v>85</v>
      </c>
      <c r="AW298" s="14" t="s">
        <v>35</v>
      </c>
      <c r="AX298" s="14" t="s">
        <v>76</v>
      </c>
      <c r="AY298" s="254" t="s">
        <v>127</v>
      </c>
    </row>
    <row r="299" s="14" customFormat="1">
      <c r="A299" s="14"/>
      <c r="B299" s="244"/>
      <c r="C299" s="245"/>
      <c r="D299" s="235" t="s">
        <v>139</v>
      </c>
      <c r="E299" s="246" t="s">
        <v>19</v>
      </c>
      <c r="F299" s="247" t="s">
        <v>311</v>
      </c>
      <c r="G299" s="245"/>
      <c r="H299" s="248">
        <v>1</v>
      </c>
      <c r="I299" s="249"/>
      <c r="J299" s="245"/>
      <c r="K299" s="245"/>
      <c r="L299" s="250"/>
      <c r="M299" s="251"/>
      <c r="N299" s="252"/>
      <c r="O299" s="252"/>
      <c r="P299" s="252"/>
      <c r="Q299" s="252"/>
      <c r="R299" s="252"/>
      <c r="S299" s="252"/>
      <c r="T299" s="25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4" t="s">
        <v>139</v>
      </c>
      <c r="AU299" s="254" t="s">
        <v>85</v>
      </c>
      <c r="AV299" s="14" t="s">
        <v>85</v>
      </c>
      <c r="AW299" s="14" t="s">
        <v>35</v>
      </c>
      <c r="AX299" s="14" t="s">
        <v>76</v>
      </c>
      <c r="AY299" s="254" t="s">
        <v>127</v>
      </c>
    </row>
    <row r="300" s="14" customFormat="1">
      <c r="A300" s="14"/>
      <c r="B300" s="244"/>
      <c r="C300" s="245"/>
      <c r="D300" s="235" t="s">
        <v>139</v>
      </c>
      <c r="E300" s="246" t="s">
        <v>19</v>
      </c>
      <c r="F300" s="247" t="s">
        <v>312</v>
      </c>
      <c r="G300" s="245"/>
      <c r="H300" s="248">
        <v>1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139</v>
      </c>
      <c r="AU300" s="254" t="s">
        <v>85</v>
      </c>
      <c r="AV300" s="14" t="s">
        <v>85</v>
      </c>
      <c r="AW300" s="14" t="s">
        <v>35</v>
      </c>
      <c r="AX300" s="14" t="s">
        <v>76</v>
      </c>
      <c r="AY300" s="254" t="s">
        <v>127</v>
      </c>
    </row>
    <row r="301" s="14" customFormat="1">
      <c r="A301" s="14"/>
      <c r="B301" s="244"/>
      <c r="C301" s="245"/>
      <c r="D301" s="235" t="s">
        <v>139</v>
      </c>
      <c r="E301" s="246" t="s">
        <v>19</v>
      </c>
      <c r="F301" s="247" t="s">
        <v>313</v>
      </c>
      <c r="G301" s="245"/>
      <c r="H301" s="248">
        <v>1</v>
      </c>
      <c r="I301" s="249"/>
      <c r="J301" s="245"/>
      <c r="K301" s="245"/>
      <c r="L301" s="250"/>
      <c r="M301" s="251"/>
      <c r="N301" s="252"/>
      <c r="O301" s="252"/>
      <c r="P301" s="252"/>
      <c r="Q301" s="252"/>
      <c r="R301" s="252"/>
      <c r="S301" s="252"/>
      <c r="T301" s="25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4" t="s">
        <v>139</v>
      </c>
      <c r="AU301" s="254" t="s">
        <v>85</v>
      </c>
      <c r="AV301" s="14" t="s">
        <v>85</v>
      </c>
      <c r="AW301" s="14" t="s">
        <v>35</v>
      </c>
      <c r="AX301" s="14" t="s">
        <v>76</v>
      </c>
      <c r="AY301" s="254" t="s">
        <v>127</v>
      </c>
    </row>
    <row r="302" s="16" customFormat="1">
      <c r="A302" s="16"/>
      <c r="B302" s="266"/>
      <c r="C302" s="267"/>
      <c r="D302" s="235" t="s">
        <v>139</v>
      </c>
      <c r="E302" s="268" t="s">
        <v>19</v>
      </c>
      <c r="F302" s="269" t="s">
        <v>153</v>
      </c>
      <c r="G302" s="267"/>
      <c r="H302" s="270">
        <v>10</v>
      </c>
      <c r="I302" s="271"/>
      <c r="J302" s="267"/>
      <c r="K302" s="267"/>
      <c r="L302" s="272"/>
      <c r="M302" s="273"/>
      <c r="N302" s="274"/>
      <c r="O302" s="274"/>
      <c r="P302" s="274"/>
      <c r="Q302" s="274"/>
      <c r="R302" s="274"/>
      <c r="S302" s="274"/>
      <c r="T302" s="275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76" t="s">
        <v>139</v>
      </c>
      <c r="AU302" s="276" t="s">
        <v>85</v>
      </c>
      <c r="AV302" s="16" t="s">
        <v>135</v>
      </c>
      <c r="AW302" s="16" t="s">
        <v>35</v>
      </c>
      <c r="AX302" s="16" t="s">
        <v>83</v>
      </c>
      <c r="AY302" s="276" t="s">
        <v>127</v>
      </c>
    </row>
    <row r="303" s="14" customFormat="1">
      <c r="A303" s="14"/>
      <c r="B303" s="244"/>
      <c r="C303" s="245"/>
      <c r="D303" s="235" t="s">
        <v>139</v>
      </c>
      <c r="E303" s="245"/>
      <c r="F303" s="247" t="s">
        <v>463</v>
      </c>
      <c r="G303" s="245"/>
      <c r="H303" s="248">
        <v>100</v>
      </c>
      <c r="I303" s="249"/>
      <c r="J303" s="245"/>
      <c r="K303" s="245"/>
      <c r="L303" s="250"/>
      <c r="M303" s="251"/>
      <c r="N303" s="252"/>
      <c r="O303" s="252"/>
      <c r="P303" s="252"/>
      <c r="Q303" s="252"/>
      <c r="R303" s="252"/>
      <c r="S303" s="252"/>
      <c r="T303" s="25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4" t="s">
        <v>139</v>
      </c>
      <c r="AU303" s="254" t="s">
        <v>85</v>
      </c>
      <c r="AV303" s="14" t="s">
        <v>85</v>
      </c>
      <c r="AW303" s="14" t="s">
        <v>4</v>
      </c>
      <c r="AX303" s="14" t="s">
        <v>83</v>
      </c>
      <c r="AY303" s="254" t="s">
        <v>127</v>
      </c>
    </row>
    <row r="304" s="2" customFormat="1" ht="62.7" customHeight="1">
      <c r="A304" s="41"/>
      <c r="B304" s="42"/>
      <c r="C304" s="215" t="s">
        <v>464</v>
      </c>
      <c r="D304" s="215" t="s">
        <v>130</v>
      </c>
      <c r="E304" s="216" t="s">
        <v>465</v>
      </c>
      <c r="F304" s="217" t="s">
        <v>466</v>
      </c>
      <c r="G304" s="218" t="s">
        <v>305</v>
      </c>
      <c r="H304" s="219">
        <v>120</v>
      </c>
      <c r="I304" s="220"/>
      <c r="J304" s="221">
        <f>ROUND(I304*H304,2)</f>
        <v>0</v>
      </c>
      <c r="K304" s="217" t="s">
        <v>134</v>
      </c>
      <c r="L304" s="47"/>
      <c r="M304" s="222" t="s">
        <v>19</v>
      </c>
      <c r="N304" s="223" t="s">
        <v>47</v>
      </c>
      <c r="O304" s="87"/>
      <c r="P304" s="224">
        <f>O304*H304</f>
        <v>0</v>
      </c>
      <c r="Q304" s="224">
        <v>0</v>
      </c>
      <c r="R304" s="224">
        <f>Q304*H304</f>
        <v>0</v>
      </c>
      <c r="S304" s="224">
        <v>0</v>
      </c>
      <c r="T304" s="225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26" t="s">
        <v>135</v>
      </c>
      <c r="AT304" s="226" t="s">
        <v>130</v>
      </c>
      <c r="AU304" s="226" t="s">
        <v>85</v>
      </c>
      <c r="AY304" s="20" t="s">
        <v>127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20" t="s">
        <v>83</v>
      </c>
      <c r="BK304" s="227">
        <f>ROUND(I304*H304,2)</f>
        <v>0</v>
      </c>
      <c r="BL304" s="20" t="s">
        <v>135</v>
      </c>
      <c r="BM304" s="226" t="s">
        <v>467</v>
      </c>
    </row>
    <row r="305" s="2" customFormat="1">
      <c r="A305" s="41"/>
      <c r="B305" s="42"/>
      <c r="C305" s="43"/>
      <c r="D305" s="228" t="s">
        <v>137</v>
      </c>
      <c r="E305" s="43"/>
      <c r="F305" s="229" t="s">
        <v>468</v>
      </c>
      <c r="G305" s="43"/>
      <c r="H305" s="43"/>
      <c r="I305" s="230"/>
      <c r="J305" s="43"/>
      <c r="K305" s="43"/>
      <c r="L305" s="47"/>
      <c r="M305" s="231"/>
      <c r="N305" s="232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137</v>
      </c>
      <c r="AU305" s="20" t="s">
        <v>85</v>
      </c>
    </row>
    <row r="306" s="13" customFormat="1">
      <c r="A306" s="13"/>
      <c r="B306" s="233"/>
      <c r="C306" s="234"/>
      <c r="D306" s="235" t="s">
        <v>139</v>
      </c>
      <c r="E306" s="236" t="s">
        <v>19</v>
      </c>
      <c r="F306" s="237" t="s">
        <v>291</v>
      </c>
      <c r="G306" s="234"/>
      <c r="H306" s="236" t="s">
        <v>19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139</v>
      </c>
      <c r="AU306" s="243" t="s">
        <v>85</v>
      </c>
      <c r="AV306" s="13" t="s">
        <v>83</v>
      </c>
      <c r="AW306" s="13" t="s">
        <v>35</v>
      </c>
      <c r="AX306" s="13" t="s">
        <v>76</v>
      </c>
      <c r="AY306" s="243" t="s">
        <v>127</v>
      </c>
    </row>
    <row r="307" s="14" customFormat="1">
      <c r="A307" s="14"/>
      <c r="B307" s="244"/>
      <c r="C307" s="245"/>
      <c r="D307" s="235" t="s">
        <v>139</v>
      </c>
      <c r="E307" s="246" t="s">
        <v>19</v>
      </c>
      <c r="F307" s="247" t="s">
        <v>353</v>
      </c>
      <c r="G307" s="245"/>
      <c r="H307" s="248">
        <v>1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139</v>
      </c>
      <c r="AU307" s="254" t="s">
        <v>85</v>
      </c>
      <c r="AV307" s="14" t="s">
        <v>85</v>
      </c>
      <c r="AW307" s="14" t="s">
        <v>35</v>
      </c>
      <c r="AX307" s="14" t="s">
        <v>76</v>
      </c>
      <c r="AY307" s="254" t="s">
        <v>127</v>
      </c>
    </row>
    <row r="308" s="14" customFormat="1">
      <c r="A308" s="14"/>
      <c r="B308" s="244"/>
      <c r="C308" s="245"/>
      <c r="D308" s="235" t="s">
        <v>139</v>
      </c>
      <c r="E308" s="246" t="s">
        <v>19</v>
      </c>
      <c r="F308" s="247" t="s">
        <v>354</v>
      </c>
      <c r="G308" s="245"/>
      <c r="H308" s="248">
        <v>1</v>
      </c>
      <c r="I308" s="249"/>
      <c r="J308" s="245"/>
      <c r="K308" s="245"/>
      <c r="L308" s="250"/>
      <c r="M308" s="251"/>
      <c r="N308" s="252"/>
      <c r="O308" s="252"/>
      <c r="P308" s="252"/>
      <c r="Q308" s="252"/>
      <c r="R308" s="252"/>
      <c r="S308" s="252"/>
      <c r="T308" s="25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4" t="s">
        <v>139</v>
      </c>
      <c r="AU308" s="254" t="s">
        <v>85</v>
      </c>
      <c r="AV308" s="14" t="s">
        <v>85</v>
      </c>
      <c r="AW308" s="14" t="s">
        <v>35</v>
      </c>
      <c r="AX308" s="14" t="s">
        <v>76</v>
      </c>
      <c r="AY308" s="254" t="s">
        <v>127</v>
      </c>
    </row>
    <row r="309" s="13" customFormat="1">
      <c r="A309" s="13"/>
      <c r="B309" s="233"/>
      <c r="C309" s="234"/>
      <c r="D309" s="235" t="s">
        <v>139</v>
      </c>
      <c r="E309" s="236" t="s">
        <v>19</v>
      </c>
      <c r="F309" s="237" t="s">
        <v>440</v>
      </c>
      <c r="G309" s="234"/>
      <c r="H309" s="236" t="s">
        <v>19</v>
      </c>
      <c r="I309" s="238"/>
      <c r="J309" s="234"/>
      <c r="K309" s="234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139</v>
      </c>
      <c r="AU309" s="243" t="s">
        <v>85</v>
      </c>
      <c r="AV309" s="13" t="s">
        <v>83</v>
      </c>
      <c r="AW309" s="13" t="s">
        <v>35</v>
      </c>
      <c r="AX309" s="13" t="s">
        <v>76</v>
      </c>
      <c r="AY309" s="243" t="s">
        <v>127</v>
      </c>
    </row>
    <row r="310" s="14" customFormat="1">
      <c r="A310" s="14"/>
      <c r="B310" s="244"/>
      <c r="C310" s="245"/>
      <c r="D310" s="235" t="s">
        <v>139</v>
      </c>
      <c r="E310" s="246" t="s">
        <v>19</v>
      </c>
      <c r="F310" s="247" t="s">
        <v>308</v>
      </c>
      <c r="G310" s="245"/>
      <c r="H310" s="248">
        <v>2</v>
      </c>
      <c r="I310" s="249"/>
      <c r="J310" s="245"/>
      <c r="K310" s="245"/>
      <c r="L310" s="250"/>
      <c r="M310" s="251"/>
      <c r="N310" s="252"/>
      <c r="O310" s="252"/>
      <c r="P310" s="252"/>
      <c r="Q310" s="252"/>
      <c r="R310" s="252"/>
      <c r="S310" s="252"/>
      <c r="T310" s="25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4" t="s">
        <v>139</v>
      </c>
      <c r="AU310" s="254" t="s">
        <v>85</v>
      </c>
      <c r="AV310" s="14" t="s">
        <v>85</v>
      </c>
      <c r="AW310" s="14" t="s">
        <v>35</v>
      </c>
      <c r="AX310" s="14" t="s">
        <v>76</v>
      </c>
      <c r="AY310" s="254" t="s">
        <v>127</v>
      </c>
    </row>
    <row r="311" s="14" customFormat="1">
      <c r="A311" s="14"/>
      <c r="B311" s="244"/>
      <c r="C311" s="245"/>
      <c r="D311" s="235" t="s">
        <v>139</v>
      </c>
      <c r="E311" s="246" t="s">
        <v>19</v>
      </c>
      <c r="F311" s="247" t="s">
        <v>309</v>
      </c>
      <c r="G311" s="245"/>
      <c r="H311" s="248">
        <v>1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139</v>
      </c>
      <c r="AU311" s="254" t="s">
        <v>85</v>
      </c>
      <c r="AV311" s="14" t="s">
        <v>85</v>
      </c>
      <c r="AW311" s="14" t="s">
        <v>35</v>
      </c>
      <c r="AX311" s="14" t="s">
        <v>76</v>
      </c>
      <c r="AY311" s="254" t="s">
        <v>127</v>
      </c>
    </row>
    <row r="312" s="14" customFormat="1">
      <c r="A312" s="14"/>
      <c r="B312" s="244"/>
      <c r="C312" s="245"/>
      <c r="D312" s="235" t="s">
        <v>139</v>
      </c>
      <c r="E312" s="246" t="s">
        <v>19</v>
      </c>
      <c r="F312" s="247" t="s">
        <v>348</v>
      </c>
      <c r="G312" s="245"/>
      <c r="H312" s="248">
        <v>3</v>
      </c>
      <c r="I312" s="249"/>
      <c r="J312" s="245"/>
      <c r="K312" s="245"/>
      <c r="L312" s="250"/>
      <c r="M312" s="251"/>
      <c r="N312" s="252"/>
      <c r="O312" s="252"/>
      <c r="P312" s="252"/>
      <c r="Q312" s="252"/>
      <c r="R312" s="252"/>
      <c r="S312" s="252"/>
      <c r="T312" s="25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4" t="s">
        <v>139</v>
      </c>
      <c r="AU312" s="254" t="s">
        <v>85</v>
      </c>
      <c r="AV312" s="14" t="s">
        <v>85</v>
      </c>
      <c r="AW312" s="14" t="s">
        <v>35</v>
      </c>
      <c r="AX312" s="14" t="s">
        <v>76</v>
      </c>
      <c r="AY312" s="254" t="s">
        <v>127</v>
      </c>
    </row>
    <row r="313" s="14" customFormat="1">
      <c r="A313" s="14"/>
      <c r="B313" s="244"/>
      <c r="C313" s="245"/>
      <c r="D313" s="235" t="s">
        <v>139</v>
      </c>
      <c r="E313" s="246" t="s">
        <v>19</v>
      </c>
      <c r="F313" s="247" t="s">
        <v>310</v>
      </c>
      <c r="G313" s="245"/>
      <c r="H313" s="248">
        <v>1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139</v>
      </c>
      <c r="AU313" s="254" t="s">
        <v>85</v>
      </c>
      <c r="AV313" s="14" t="s">
        <v>85</v>
      </c>
      <c r="AW313" s="14" t="s">
        <v>35</v>
      </c>
      <c r="AX313" s="14" t="s">
        <v>76</v>
      </c>
      <c r="AY313" s="254" t="s">
        <v>127</v>
      </c>
    </row>
    <row r="314" s="14" customFormat="1">
      <c r="A314" s="14"/>
      <c r="B314" s="244"/>
      <c r="C314" s="245"/>
      <c r="D314" s="235" t="s">
        <v>139</v>
      </c>
      <c r="E314" s="246" t="s">
        <v>19</v>
      </c>
      <c r="F314" s="247" t="s">
        <v>311</v>
      </c>
      <c r="G314" s="245"/>
      <c r="H314" s="248">
        <v>1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4" t="s">
        <v>139</v>
      </c>
      <c r="AU314" s="254" t="s">
        <v>85</v>
      </c>
      <c r="AV314" s="14" t="s">
        <v>85</v>
      </c>
      <c r="AW314" s="14" t="s">
        <v>35</v>
      </c>
      <c r="AX314" s="14" t="s">
        <v>76</v>
      </c>
      <c r="AY314" s="254" t="s">
        <v>127</v>
      </c>
    </row>
    <row r="315" s="14" customFormat="1">
      <c r="A315" s="14"/>
      <c r="B315" s="244"/>
      <c r="C315" s="245"/>
      <c r="D315" s="235" t="s">
        <v>139</v>
      </c>
      <c r="E315" s="246" t="s">
        <v>19</v>
      </c>
      <c r="F315" s="247" t="s">
        <v>312</v>
      </c>
      <c r="G315" s="245"/>
      <c r="H315" s="248">
        <v>1</v>
      </c>
      <c r="I315" s="249"/>
      <c r="J315" s="245"/>
      <c r="K315" s="245"/>
      <c r="L315" s="250"/>
      <c r="M315" s="251"/>
      <c r="N315" s="252"/>
      <c r="O315" s="252"/>
      <c r="P315" s="252"/>
      <c r="Q315" s="252"/>
      <c r="R315" s="252"/>
      <c r="S315" s="252"/>
      <c r="T315" s="25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4" t="s">
        <v>139</v>
      </c>
      <c r="AU315" s="254" t="s">
        <v>85</v>
      </c>
      <c r="AV315" s="14" t="s">
        <v>85</v>
      </c>
      <c r="AW315" s="14" t="s">
        <v>35</v>
      </c>
      <c r="AX315" s="14" t="s">
        <v>76</v>
      </c>
      <c r="AY315" s="254" t="s">
        <v>127</v>
      </c>
    </row>
    <row r="316" s="14" customFormat="1">
      <c r="A316" s="14"/>
      <c r="B316" s="244"/>
      <c r="C316" s="245"/>
      <c r="D316" s="235" t="s">
        <v>139</v>
      </c>
      <c r="E316" s="246" t="s">
        <v>19</v>
      </c>
      <c r="F316" s="247" t="s">
        <v>441</v>
      </c>
      <c r="G316" s="245"/>
      <c r="H316" s="248">
        <v>1</v>
      </c>
      <c r="I316" s="249"/>
      <c r="J316" s="245"/>
      <c r="K316" s="245"/>
      <c r="L316" s="250"/>
      <c r="M316" s="251"/>
      <c r="N316" s="252"/>
      <c r="O316" s="252"/>
      <c r="P316" s="252"/>
      <c r="Q316" s="252"/>
      <c r="R316" s="252"/>
      <c r="S316" s="252"/>
      <c r="T316" s="253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4" t="s">
        <v>139</v>
      </c>
      <c r="AU316" s="254" t="s">
        <v>85</v>
      </c>
      <c r="AV316" s="14" t="s">
        <v>85</v>
      </c>
      <c r="AW316" s="14" t="s">
        <v>35</v>
      </c>
      <c r="AX316" s="14" t="s">
        <v>76</v>
      </c>
      <c r="AY316" s="254" t="s">
        <v>127</v>
      </c>
    </row>
    <row r="317" s="16" customFormat="1">
      <c r="A317" s="16"/>
      <c r="B317" s="266"/>
      <c r="C317" s="267"/>
      <c r="D317" s="235" t="s">
        <v>139</v>
      </c>
      <c r="E317" s="268" t="s">
        <v>19</v>
      </c>
      <c r="F317" s="269" t="s">
        <v>153</v>
      </c>
      <c r="G317" s="267"/>
      <c r="H317" s="270">
        <v>12</v>
      </c>
      <c r="I317" s="271"/>
      <c r="J317" s="267"/>
      <c r="K317" s="267"/>
      <c r="L317" s="272"/>
      <c r="M317" s="273"/>
      <c r="N317" s="274"/>
      <c r="O317" s="274"/>
      <c r="P317" s="274"/>
      <c r="Q317" s="274"/>
      <c r="R317" s="274"/>
      <c r="S317" s="274"/>
      <c r="T317" s="275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76" t="s">
        <v>139</v>
      </c>
      <c r="AU317" s="276" t="s">
        <v>85</v>
      </c>
      <c r="AV317" s="16" t="s">
        <v>135</v>
      </c>
      <c r="AW317" s="16" t="s">
        <v>35</v>
      </c>
      <c r="AX317" s="16" t="s">
        <v>83</v>
      </c>
      <c r="AY317" s="276" t="s">
        <v>127</v>
      </c>
    </row>
    <row r="318" s="14" customFormat="1">
      <c r="A318" s="14"/>
      <c r="B318" s="244"/>
      <c r="C318" s="245"/>
      <c r="D318" s="235" t="s">
        <v>139</v>
      </c>
      <c r="E318" s="245"/>
      <c r="F318" s="247" t="s">
        <v>469</v>
      </c>
      <c r="G318" s="245"/>
      <c r="H318" s="248">
        <v>120</v>
      </c>
      <c r="I318" s="249"/>
      <c r="J318" s="245"/>
      <c r="K318" s="245"/>
      <c r="L318" s="250"/>
      <c r="M318" s="251"/>
      <c r="N318" s="252"/>
      <c r="O318" s="252"/>
      <c r="P318" s="252"/>
      <c r="Q318" s="252"/>
      <c r="R318" s="252"/>
      <c r="S318" s="252"/>
      <c r="T318" s="25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4" t="s">
        <v>139</v>
      </c>
      <c r="AU318" s="254" t="s">
        <v>85</v>
      </c>
      <c r="AV318" s="14" t="s">
        <v>85</v>
      </c>
      <c r="AW318" s="14" t="s">
        <v>4</v>
      </c>
      <c r="AX318" s="14" t="s">
        <v>83</v>
      </c>
      <c r="AY318" s="254" t="s">
        <v>127</v>
      </c>
    </row>
    <row r="319" s="2" customFormat="1" ht="62.7" customHeight="1">
      <c r="A319" s="41"/>
      <c r="B319" s="42"/>
      <c r="C319" s="215" t="s">
        <v>470</v>
      </c>
      <c r="D319" s="215" t="s">
        <v>130</v>
      </c>
      <c r="E319" s="216" t="s">
        <v>471</v>
      </c>
      <c r="F319" s="217" t="s">
        <v>472</v>
      </c>
      <c r="G319" s="218" t="s">
        <v>305</v>
      </c>
      <c r="H319" s="219">
        <v>84</v>
      </c>
      <c r="I319" s="220"/>
      <c r="J319" s="221">
        <f>ROUND(I319*H319,2)</f>
        <v>0</v>
      </c>
      <c r="K319" s="217" t="s">
        <v>134</v>
      </c>
      <c r="L319" s="47"/>
      <c r="M319" s="222" t="s">
        <v>19</v>
      </c>
      <c r="N319" s="223" t="s">
        <v>47</v>
      </c>
      <c r="O319" s="87"/>
      <c r="P319" s="224">
        <f>O319*H319</f>
        <v>0</v>
      </c>
      <c r="Q319" s="224">
        <v>0</v>
      </c>
      <c r="R319" s="224">
        <f>Q319*H319</f>
        <v>0</v>
      </c>
      <c r="S319" s="224">
        <v>0</v>
      </c>
      <c r="T319" s="225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26" t="s">
        <v>135</v>
      </c>
      <c r="AT319" s="226" t="s">
        <v>130</v>
      </c>
      <c r="AU319" s="226" t="s">
        <v>85</v>
      </c>
      <c r="AY319" s="20" t="s">
        <v>127</v>
      </c>
      <c r="BE319" s="227">
        <f>IF(N319="základní",J319,0)</f>
        <v>0</v>
      </c>
      <c r="BF319" s="227">
        <f>IF(N319="snížená",J319,0)</f>
        <v>0</v>
      </c>
      <c r="BG319" s="227">
        <f>IF(N319="zákl. přenesená",J319,0)</f>
        <v>0</v>
      </c>
      <c r="BH319" s="227">
        <f>IF(N319="sníž. přenesená",J319,0)</f>
        <v>0</v>
      </c>
      <c r="BI319" s="227">
        <f>IF(N319="nulová",J319,0)</f>
        <v>0</v>
      </c>
      <c r="BJ319" s="20" t="s">
        <v>83</v>
      </c>
      <c r="BK319" s="227">
        <f>ROUND(I319*H319,2)</f>
        <v>0</v>
      </c>
      <c r="BL319" s="20" t="s">
        <v>135</v>
      </c>
      <c r="BM319" s="226" t="s">
        <v>473</v>
      </c>
    </row>
    <row r="320" s="2" customFormat="1">
      <c r="A320" s="41"/>
      <c r="B320" s="42"/>
      <c r="C320" s="43"/>
      <c r="D320" s="228" t="s">
        <v>137</v>
      </c>
      <c r="E320" s="43"/>
      <c r="F320" s="229" t="s">
        <v>474</v>
      </c>
      <c r="G320" s="43"/>
      <c r="H320" s="43"/>
      <c r="I320" s="230"/>
      <c r="J320" s="43"/>
      <c r="K320" s="43"/>
      <c r="L320" s="47"/>
      <c r="M320" s="231"/>
      <c r="N320" s="232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137</v>
      </c>
      <c r="AU320" s="20" t="s">
        <v>85</v>
      </c>
    </row>
    <row r="321" s="13" customFormat="1">
      <c r="A321" s="13"/>
      <c r="B321" s="233"/>
      <c r="C321" s="234"/>
      <c r="D321" s="235" t="s">
        <v>139</v>
      </c>
      <c r="E321" s="236" t="s">
        <v>19</v>
      </c>
      <c r="F321" s="237" t="s">
        <v>291</v>
      </c>
      <c r="G321" s="234"/>
      <c r="H321" s="236" t="s">
        <v>19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139</v>
      </c>
      <c r="AU321" s="243" t="s">
        <v>85</v>
      </c>
      <c r="AV321" s="13" t="s">
        <v>83</v>
      </c>
      <c r="AW321" s="13" t="s">
        <v>35</v>
      </c>
      <c r="AX321" s="13" t="s">
        <v>76</v>
      </c>
      <c r="AY321" s="243" t="s">
        <v>127</v>
      </c>
    </row>
    <row r="322" s="14" customFormat="1">
      <c r="A322" s="14"/>
      <c r="B322" s="244"/>
      <c r="C322" s="245"/>
      <c r="D322" s="235" t="s">
        <v>139</v>
      </c>
      <c r="E322" s="246" t="s">
        <v>19</v>
      </c>
      <c r="F322" s="247" t="s">
        <v>359</v>
      </c>
      <c r="G322" s="245"/>
      <c r="H322" s="248">
        <v>1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139</v>
      </c>
      <c r="AU322" s="254" t="s">
        <v>85</v>
      </c>
      <c r="AV322" s="14" t="s">
        <v>85</v>
      </c>
      <c r="AW322" s="14" t="s">
        <v>35</v>
      </c>
      <c r="AX322" s="14" t="s">
        <v>76</v>
      </c>
      <c r="AY322" s="254" t="s">
        <v>127</v>
      </c>
    </row>
    <row r="323" s="14" customFormat="1">
      <c r="A323" s="14"/>
      <c r="B323" s="244"/>
      <c r="C323" s="245"/>
      <c r="D323" s="235" t="s">
        <v>139</v>
      </c>
      <c r="E323" s="246" t="s">
        <v>19</v>
      </c>
      <c r="F323" s="247" t="s">
        <v>360</v>
      </c>
      <c r="G323" s="245"/>
      <c r="H323" s="248">
        <v>2</v>
      </c>
      <c r="I323" s="249"/>
      <c r="J323" s="245"/>
      <c r="K323" s="245"/>
      <c r="L323" s="250"/>
      <c r="M323" s="251"/>
      <c r="N323" s="252"/>
      <c r="O323" s="252"/>
      <c r="P323" s="252"/>
      <c r="Q323" s="252"/>
      <c r="R323" s="252"/>
      <c r="S323" s="252"/>
      <c r="T323" s="25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4" t="s">
        <v>139</v>
      </c>
      <c r="AU323" s="254" t="s">
        <v>85</v>
      </c>
      <c r="AV323" s="14" t="s">
        <v>85</v>
      </c>
      <c r="AW323" s="14" t="s">
        <v>35</v>
      </c>
      <c r="AX323" s="14" t="s">
        <v>76</v>
      </c>
      <c r="AY323" s="254" t="s">
        <v>127</v>
      </c>
    </row>
    <row r="324" s="14" customFormat="1">
      <c r="A324" s="14"/>
      <c r="B324" s="244"/>
      <c r="C324" s="245"/>
      <c r="D324" s="235" t="s">
        <v>139</v>
      </c>
      <c r="E324" s="246" t="s">
        <v>19</v>
      </c>
      <c r="F324" s="247" t="s">
        <v>361</v>
      </c>
      <c r="G324" s="245"/>
      <c r="H324" s="248">
        <v>1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139</v>
      </c>
      <c r="AU324" s="254" t="s">
        <v>85</v>
      </c>
      <c r="AV324" s="14" t="s">
        <v>85</v>
      </c>
      <c r="AW324" s="14" t="s">
        <v>35</v>
      </c>
      <c r="AX324" s="14" t="s">
        <v>76</v>
      </c>
      <c r="AY324" s="254" t="s">
        <v>127</v>
      </c>
    </row>
    <row r="325" s="13" customFormat="1">
      <c r="A325" s="13"/>
      <c r="B325" s="233"/>
      <c r="C325" s="234"/>
      <c r="D325" s="235" t="s">
        <v>139</v>
      </c>
      <c r="E325" s="236" t="s">
        <v>19</v>
      </c>
      <c r="F325" s="237" t="s">
        <v>447</v>
      </c>
      <c r="G325" s="234"/>
      <c r="H325" s="236" t="s">
        <v>19</v>
      </c>
      <c r="I325" s="238"/>
      <c r="J325" s="234"/>
      <c r="K325" s="234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139</v>
      </c>
      <c r="AU325" s="243" t="s">
        <v>85</v>
      </c>
      <c r="AV325" s="13" t="s">
        <v>83</v>
      </c>
      <c r="AW325" s="13" t="s">
        <v>35</v>
      </c>
      <c r="AX325" s="13" t="s">
        <v>76</v>
      </c>
      <c r="AY325" s="243" t="s">
        <v>127</v>
      </c>
    </row>
    <row r="326" s="14" customFormat="1">
      <c r="A326" s="14"/>
      <c r="B326" s="244"/>
      <c r="C326" s="245"/>
      <c r="D326" s="235" t="s">
        <v>139</v>
      </c>
      <c r="E326" s="246" t="s">
        <v>19</v>
      </c>
      <c r="F326" s="247" t="s">
        <v>353</v>
      </c>
      <c r="G326" s="245"/>
      <c r="H326" s="248">
        <v>1</v>
      </c>
      <c r="I326" s="249"/>
      <c r="J326" s="245"/>
      <c r="K326" s="245"/>
      <c r="L326" s="250"/>
      <c r="M326" s="251"/>
      <c r="N326" s="252"/>
      <c r="O326" s="252"/>
      <c r="P326" s="252"/>
      <c r="Q326" s="252"/>
      <c r="R326" s="252"/>
      <c r="S326" s="252"/>
      <c r="T326" s="25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4" t="s">
        <v>139</v>
      </c>
      <c r="AU326" s="254" t="s">
        <v>85</v>
      </c>
      <c r="AV326" s="14" t="s">
        <v>85</v>
      </c>
      <c r="AW326" s="14" t="s">
        <v>35</v>
      </c>
      <c r="AX326" s="14" t="s">
        <v>76</v>
      </c>
      <c r="AY326" s="254" t="s">
        <v>127</v>
      </c>
    </row>
    <row r="327" s="14" customFormat="1">
      <c r="A327" s="14"/>
      <c r="B327" s="244"/>
      <c r="C327" s="245"/>
      <c r="D327" s="235" t="s">
        <v>139</v>
      </c>
      <c r="E327" s="246" t="s">
        <v>19</v>
      </c>
      <c r="F327" s="247" t="s">
        <v>354</v>
      </c>
      <c r="G327" s="245"/>
      <c r="H327" s="248">
        <v>1</v>
      </c>
      <c r="I327" s="249"/>
      <c r="J327" s="245"/>
      <c r="K327" s="245"/>
      <c r="L327" s="250"/>
      <c r="M327" s="251"/>
      <c r="N327" s="252"/>
      <c r="O327" s="252"/>
      <c r="P327" s="252"/>
      <c r="Q327" s="252"/>
      <c r="R327" s="252"/>
      <c r="S327" s="252"/>
      <c r="T327" s="25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4" t="s">
        <v>139</v>
      </c>
      <c r="AU327" s="254" t="s">
        <v>85</v>
      </c>
      <c r="AV327" s="14" t="s">
        <v>85</v>
      </c>
      <c r="AW327" s="14" t="s">
        <v>35</v>
      </c>
      <c r="AX327" s="14" t="s">
        <v>76</v>
      </c>
      <c r="AY327" s="254" t="s">
        <v>127</v>
      </c>
    </row>
    <row r="328" s="16" customFormat="1">
      <c r="A328" s="16"/>
      <c r="B328" s="266"/>
      <c r="C328" s="267"/>
      <c r="D328" s="235" t="s">
        <v>139</v>
      </c>
      <c r="E328" s="268" t="s">
        <v>19</v>
      </c>
      <c r="F328" s="269" t="s">
        <v>153</v>
      </c>
      <c r="G328" s="267"/>
      <c r="H328" s="270">
        <v>6</v>
      </c>
      <c r="I328" s="271"/>
      <c r="J328" s="267"/>
      <c r="K328" s="267"/>
      <c r="L328" s="272"/>
      <c r="M328" s="273"/>
      <c r="N328" s="274"/>
      <c r="O328" s="274"/>
      <c r="P328" s="274"/>
      <c r="Q328" s="274"/>
      <c r="R328" s="274"/>
      <c r="S328" s="274"/>
      <c r="T328" s="275"/>
      <c r="U328" s="16"/>
      <c r="V328" s="16"/>
      <c r="W328" s="16"/>
      <c r="X328" s="16"/>
      <c r="Y328" s="16"/>
      <c r="Z328" s="16"/>
      <c r="AA328" s="16"/>
      <c r="AB328" s="16"/>
      <c r="AC328" s="16"/>
      <c r="AD328" s="16"/>
      <c r="AE328" s="16"/>
      <c r="AT328" s="276" t="s">
        <v>139</v>
      </c>
      <c r="AU328" s="276" t="s">
        <v>85</v>
      </c>
      <c r="AV328" s="16" t="s">
        <v>135</v>
      </c>
      <c r="AW328" s="16" t="s">
        <v>35</v>
      </c>
      <c r="AX328" s="16" t="s">
        <v>83</v>
      </c>
      <c r="AY328" s="276" t="s">
        <v>127</v>
      </c>
    </row>
    <row r="329" s="14" customFormat="1">
      <c r="A329" s="14"/>
      <c r="B329" s="244"/>
      <c r="C329" s="245"/>
      <c r="D329" s="235" t="s">
        <v>139</v>
      </c>
      <c r="E329" s="245"/>
      <c r="F329" s="247" t="s">
        <v>475</v>
      </c>
      <c r="G329" s="245"/>
      <c r="H329" s="248">
        <v>84</v>
      </c>
      <c r="I329" s="249"/>
      <c r="J329" s="245"/>
      <c r="K329" s="245"/>
      <c r="L329" s="250"/>
      <c r="M329" s="251"/>
      <c r="N329" s="252"/>
      <c r="O329" s="252"/>
      <c r="P329" s="252"/>
      <c r="Q329" s="252"/>
      <c r="R329" s="252"/>
      <c r="S329" s="252"/>
      <c r="T329" s="25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4" t="s">
        <v>139</v>
      </c>
      <c r="AU329" s="254" t="s">
        <v>85</v>
      </c>
      <c r="AV329" s="14" t="s">
        <v>85</v>
      </c>
      <c r="AW329" s="14" t="s">
        <v>4</v>
      </c>
      <c r="AX329" s="14" t="s">
        <v>83</v>
      </c>
      <c r="AY329" s="254" t="s">
        <v>127</v>
      </c>
    </row>
    <row r="330" s="2" customFormat="1" ht="62.7" customHeight="1">
      <c r="A330" s="41"/>
      <c r="B330" s="42"/>
      <c r="C330" s="215" t="s">
        <v>476</v>
      </c>
      <c r="D330" s="215" t="s">
        <v>130</v>
      </c>
      <c r="E330" s="216" t="s">
        <v>477</v>
      </c>
      <c r="F330" s="217" t="s">
        <v>478</v>
      </c>
      <c r="G330" s="218" t="s">
        <v>305</v>
      </c>
      <c r="H330" s="219">
        <v>56</v>
      </c>
      <c r="I330" s="220"/>
      <c r="J330" s="221">
        <f>ROUND(I330*H330,2)</f>
        <v>0</v>
      </c>
      <c r="K330" s="217" t="s">
        <v>134</v>
      </c>
      <c r="L330" s="47"/>
      <c r="M330" s="222" t="s">
        <v>19</v>
      </c>
      <c r="N330" s="223" t="s">
        <v>47</v>
      </c>
      <c r="O330" s="87"/>
      <c r="P330" s="224">
        <f>O330*H330</f>
        <v>0</v>
      </c>
      <c r="Q330" s="224">
        <v>0</v>
      </c>
      <c r="R330" s="224">
        <f>Q330*H330</f>
        <v>0</v>
      </c>
      <c r="S330" s="224">
        <v>0</v>
      </c>
      <c r="T330" s="225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26" t="s">
        <v>135</v>
      </c>
      <c r="AT330" s="226" t="s">
        <v>130</v>
      </c>
      <c r="AU330" s="226" t="s">
        <v>85</v>
      </c>
      <c r="AY330" s="20" t="s">
        <v>127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20" t="s">
        <v>83</v>
      </c>
      <c r="BK330" s="227">
        <f>ROUND(I330*H330,2)</f>
        <v>0</v>
      </c>
      <c r="BL330" s="20" t="s">
        <v>135</v>
      </c>
      <c r="BM330" s="226" t="s">
        <v>479</v>
      </c>
    </row>
    <row r="331" s="2" customFormat="1">
      <c r="A331" s="41"/>
      <c r="B331" s="42"/>
      <c r="C331" s="43"/>
      <c r="D331" s="228" t="s">
        <v>137</v>
      </c>
      <c r="E331" s="43"/>
      <c r="F331" s="229" t="s">
        <v>480</v>
      </c>
      <c r="G331" s="43"/>
      <c r="H331" s="43"/>
      <c r="I331" s="230"/>
      <c r="J331" s="43"/>
      <c r="K331" s="43"/>
      <c r="L331" s="47"/>
      <c r="M331" s="231"/>
      <c r="N331" s="232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137</v>
      </c>
      <c r="AU331" s="20" t="s">
        <v>85</v>
      </c>
    </row>
    <row r="332" s="13" customFormat="1">
      <c r="A332" s="13"/>
      <c r="B332" s="233"/>
      <c r="C332" s="234"/>
      <c r="D332" s="235" t="s">
        <v>139</v>
      </c>
      <c r="E332" s="236" t="s">
        <v>19</v>
      </c>
      <c r="F332" s="237" t="s">
        <v>291</v>
      </c>
      <c r="G332" s="234"/>
      <c r="H332" s="236" t="s">
        <v>19</v>
      </c>
      <c r="I332" s="238"/>
      <c r="J332" s="234"/>
      <c r="K332" s="234"/>
      <c r="L332" s="239"/>
      <c r="M332" s="240"/>
      <c r="N332" s="241"/>
      <c r="O332" s="241"/>
      <c r="P332" s="241"/>
      <c r="Q332" s="241"/>
      <c r="R332" s="241"/>
      <c r="S332" s="241"/>
      <c r="T332" s="24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3" t="s">
        <v>139</v>
      </c>
      <c r="AU332" s="243" t="s">
        <v>85</v>
      </c>
      <c r="AV332" s="13" t="s">
        <v>83</v>
      </c>
      <c r="AW332" s="13" t="s">
        <v>35</v>
      </c>
      <c r="AX332" s="13" t="s">
        <v>76</v>
      </c>
      <c r="AY332" s="243" t="s">
        <v>127</v>
      </c>
    </row>
    <row r="333" s="13" customFormat="1">
      <c r="A333" s="13"/>
      <c r="B333" s="233"/>
      <c r="C333" s="234"/>
      <c r="D333" s="235" t="s">
        <v>139</v>
      </c>
      <c r="E333" s="236" t="s">
        <v>19</v>
      </c>
      <c r="F333" s="237" t="s">
        <v>440</v>
      </c>
      <c r="G333" s="234"/>
      <c r="H333" s="236" t="s">
        <v>19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139</v>
      </c>
      <c r="AU333" s="243" t="s">
        <v>85</v>
      </c>
      <c r="AV333" s="13" t="s">
        <v>83</v>
      </c>
      <c r="AW333" s="13" t="s">
        <v>35</v>
      </c>
      <c r="AX333" s="13" t="s">
        <v>76</v>
      </c>
      <c r="AY333" s="243" t="s">
        <v>127</v>
      </c>
    </row>
    <row r="334" s="14" customFormat="1">
      <c r="A334" s="14"/>
      <c r="B334" s="244"/>
      <c r="C334" s="245"/>
      <c r="D334" s="235" t="s">
        <v>139</v>
      </c>
      <c r="E334" s="246" t="s">
        <v>19</v>
      </c>
      <c r="F334" s="247" t="s">
        <v>359</v>
      </c>
      <c r="G334" s="245"/>
      <c r="H334" s="248">
        <v>1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139</v>
      </c>
      <c r="AU334" s="254" t="s">
        <v>85</v>
      </c>
      <c r="AV334" s="14" t="s">
        <v>85</v>
      </c>
      <c r="AW334" s="14" t="s">
        <v>35</v>
      </c>
      <c r="AX334" s="14" t="s">
        <v>76</v>
      </c>
      <c r="AY334" s="254" t="s">
        <v>127</v>
      </c>
    </row>
    <row r="335" s="14" customFormat="1">
      <c r="A335" s="14"/>
      <c r="B335" s="244"/>
      <c r="C335" s="245"/>
      <c r="D335" s="235" t="s">
        <v>139</v>
      </c>
      <c r="E335" s="246" t="s">
        <v>19</v>
      </c>
      <c r="F335" s="247" t="s">
        <v>360</v>
      </c>
      <c r="G335" s="245"/>
      <c r="H335" s="248">
        <v>2</v>
      </c>
      <c r="I335" s="249"/>
      <c r="J335" s="245"/>
      <c r="K335" s="245"/>
      <c r="L335" s="250"/>
      <c r="M335" s="251"/>
      <c r="N335" s="252"/>
      <c r="O335" s="252"/>
      <c r="P335" s="252"/>
      <c r="Q335" s="252"/>
      <c r="R335" s="252"/>
      <c r="S335" s="252"/>
      <c r="T335" s="25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4" t="s">
        <v>139</v>
      </c>
      <c r="AU335" s="254" t="s">
        <v>85</v>
      </c>
      <c r="AV335" s="14" t="s">
        <v>85</v>
      </c>
      <c r="AW335" s="14" t="s">
        <v>35</v>
      </c>
      <c r="AX335" s="14" t="s">
        <v>76</v>
      </c>
      <c r="AY335" s="254" t="s">
        <v>127</v>
      </c>
    </row>
    <row r="336" s="14" customFormat="1">
      <c r="A336" s="14"/>
      <c r="B336" s="244"/>
      <c r="C336" s="245"/>
      <c r="D336" s="235" t="s">
        <v>139</v>
      </c>
      <c r="E336" s="246" t="s">
        <v>19</v>
      </c>
      <c r="F336" s="247" t="s">
        <v>361</v>
      </c>
      <c r="G336" s="245"/>
      <c r="H336" s="248">
        <v>1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139</v>
      </c>
      <c r="AU336" s="254" t="s">
        <v>85</v>
      </c>
      <c r="AV336" s="14" t="s">
        <v>85</v>
      </c>
      <c r="AW336" s="14" t="s">
        <v>35</v>
      </c>
      <c r="AX336" s="14" t="s">
        <v>76</v>
      </c>
      <c r="AY336" s="254" t="s">
        <v>127</v>
      </c>
    </row>
    <row r="337" s="16" customFormat="1">
      <c r="A337" s="16"/>
      <c r="B337" s="266"/>
      <c r="C337" s="267"/>
      <c r="D337" s="235" t="s">
        <v>139</v>
      </c>
      <c r="E337" s="268" t="s">
        <v>19</v>
      </c>
      <c r="F337" s="269" t="s">
        <v>153</v>
      </c>
      <c r="G337" s="267"/>
      <c r="H337" s="270">
        <v>4</v>
      </c>
      <c r="I337" s="271"/>
      <c r="J337" s="267"/>
      <c r="K337" s="267"/>
      <c r="L337" s="272"/>
      <c r="M337" s="273"/>
      <c r="N337" s="274"/>
      <c r="O337" s="274"/>
      <c r="P337" s="274"/>
      <c r="Q337" s="274"/>
      <c r="R337" s="274"/>
      <c r="S337" s="274"/>
      <c r="T337" s="275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T337" s="276" t="s">
        <v>139</v>
      </c>
      <c r="AU337" s="276" t="s">
        <v>85</v>
      </c>
      <c r="AV337" s="16" t="s">
        <v>135</v>
      </c>
      <c r="AW337" s="16" t="s">
        <v>35</v>
      </c>
      <c r="AX337" s="16" t="s">
        <v>83</v>
      </c>
      <c r="AY337" s="276" t="s">
        <v>127</v>
      </c>
    </row>
    <row r="338" s="14" customFormat="1">
      <c r="A338" s="14"/>
      <c r="B338" s="244"/>
      <c r="C338" s="245"/>
      <c r="D338" s="235" t="s">
        <v>139</v>
      </c>
      <c r="E338" s="245"/>
      <c r="F338" s="247" t="s">
        <v>481</v>
      </c>
      <c r="G338" s="245"/>
      <c r="H338" s="248">
        <v>56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4" t="s">
        <v>139</v>
      </c>
      <c r="AU338" s="254" t="s">
        <v>85</v>
      </c>
      <c r="AV338" s="14" t="s">
        <v>85</v>
      </c>
      <c r="AW338" s="14" t="s">
        <v>4</v>
      </c>
      <c r="AX338" s="14" t="s">
        <v>83</v>
      </c>
      <c r="AY338" s="254" t="s">
        <v>127</v>
      </c>
    </row>
    <row r="339" s="12" customFormat="1" ht="22.8" customHeight="1">
      <c r="A339" s="12"/>
      <c r="B339" s="199"/>
      <c r="C339" s="200"/>
      <c r="D339" s="201" t="s">
        <v>75</v>
      </c>
      <c r="E339" s="213" t="s">
        <v>198</v>
      </c>
      <c r="F339" s="213" t="s">
        <v>482</v>
      </c>
      <c r="G339" s="200"/>
      <c r="H339" s="200"/>
      <c r="I339" s="203"/>
      <c r="J339" s="214">
        <f>BK339</f>
        <v>0</v>
      </c>
      <c r="K339" s="200"/>
      <c r="L339" s="205"/>
      <c r="M339" s="206"/>
      <c r="N339" s="207"/>
      <c r="O339" s="207"/>
      <c r="P339" s="208">
        <f>SUM(P340:P359)</f>
        <v>0</v>
      </c>
      <c r="Q339" s="207"/>
      <c r="R339" s="208">
        <f>SUM(R340:R359)</f>
        <v>0</v>
      </c>
      <c r="S339" s="207"/>
      <c r="T339" s="209">
        <f>SUM(T340:T359)</f>
        <v>47.934800000000003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0" t="s">
        <v>83</v>
      </c>
      <c r="AT339" s="211" t="s">
        <v>75</v>
      </c>
      <c r="AU339" s="211" t="s">
        <v>83</v>
      </c>
      <c r="AY339" s="210" t="s">
        <v>127</v>
      </c>
      <c r="BK339" s="212">
        <f>SUM(BK340:BK359)</f>
        <v>0</v>
      </c>
    </row>
    <row r="340" s="2" customFormat="1" ht="24.15" customHeight="1">
      <c r="A340" s="41"/>
      <c r="B340" s="42"/>
      <c r="C340" s="215" t="s">
        <v>483</v>
      </c>
      <c r="D340" s="215" t="s">
        <v>130</v>
      </c>
      <c r="E340" s="216" t="s">
        <v>484</v>
      </c>
      <c r="F340" s="217" t="s">
        <v>485</v>
      </c>
      <c r="G340" s="218" t="s">
        <v>486</v>
      </c>
      <c r="H340" s="219">
        <v>1</v>
      </c>
      <c r="I340" s="220"/>
      <c r="J340" s="221">
        <f>ROUND(I340*H340,2)</f>
        <v>0</v>
      </c>
      <c r="K340" s="217" t="s">
        <v>19</v>
      </c>
      <c r="L340" s="47"/>
      <c r="M340" s="222" t="s">
        <v>19</v>
      </c>
      <c r="N340" s="223" t="s">
        <v>47</v>
      </c>
      <c r="O340" s="87"/>
      <c r="P340" s="224">
        <f>O340*H340</f>
        <v>0</v>
      </c>
      <c r="Q340" s="224">
        <v>0</v>
      </c>
      <c r="R340" s="224">
        <f>Q340*H340</f>
        <v>0</v>
      </c>
      <c r="S340" s="224">
        <v>36</v>
      </c>
      <c r="T340" s="225">
        <f>S340*H340</f>
        <v>36</v>
      </c>
      <c r="U340" s="41"/>
      <c r="V340" s="41"/>
      <c r="W340" s="41"/>
      <c r="X340" s="41"/>
      <c r="Y340" s="41"/>
      <c r="Z340" s="41"/>
      <c r="AA340" s="41"/>
      <c r="AB340" s="41"/>
      <c r="AC340" s="41"/>
      <c r="AD340" s="41"/>
      <c r="AE340" s="41"/>
      <c r="AR340" s="226" t="s">
        <v>135</v>
      </c>
      <c r="AT340" s="226" t="s">
        <v>130</v>
      </c>
      <c r="AU340" s="226" t="s">
        <v>85</v>
      </c>
      <c r="AY340" s="20" t="s">
        <v>127</v>
      </c>
      <c r="BE340" s="227">
        <f>IF(N340="základní",J340,0)</f>
        <v>0</v>
      </c>
      <c r="BF340" s="227">
        <f>IF(N340="snížená",J340,0)</f>
        <v>0</v>
      </c>
      <c r="BG340" s="227">
        <f>IF(N340="zákl. přenesená",J340,0)</f>
        <v>0</v>
      </c>
      <c r="BH340" s="227">
        <f>IF(N340="sníž. přenesená",J340,0)</f>
        <v>0</v>
      </c>
      <c r="BI340" s="227">
        <f>IF(N340="nulová",J340,0)</f>
        <v>0</v>
      </c>
      <c r="BJ340" s="20" t="s">
        <v>83</v>
      </c>
      <c r="BK340" s="227">
        <f>ROUND(I340*H340,2)</f>
        <v>0</v>
      </c>
      <c r="BL340" s="20" t="s">
        <v>135</v>
      </c>
      <c r="BM340" s="226" t="s">
        <v>487</v>
      </c>
    </row>
    <row r="341" s="13" customFormat="1">
      <c r="A341" s="13"/>
      <c r="B341" s="233"/>
      <c r="C341" s="234"/>
      <c r="D341" s="235" t="s">
        <v>139</v>
      </c>
      <c r="E341" s="236" t="s">
        <v>19</v>
      </c>
      <c r="F341" s="237" t="s">
        <v>297</v>
      </c>
      <c r="G341" s="234"/>
      <c r="H341" s="236" t="s">
        <v>19</v>
      </c>
      <c r="I341" s="238"/>
      <c r="J341" s="234"/>
      <c r="K341" s="234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139</v>
      </c>
      <c r="AU341" s="243" t="s">
        <v>85</v>
      </c>
      <c r="AV341" s="13" t="s">
        <v>83</v>
      </c>
      <c r="AW341" s="13" t="s">
        <v>35</v>
      </c>
      <c r="AX341" s="13" t="s">
        <v>76</v>
      </c>
      <c r="AY341" s="243" t="s">
        <v>127</v>
      </c>
    </row>
    <row r="342" s="14" customFormat="1">
      <c r="A342" s="14"/>
      <c r="B342" s="244"/>
      <c r="C342" s="245"/>
      <c r="D342" s="235" t="s">
        <v>139</v>
      </c>
      <c r="E342" s="246" t="s">
        <v>19</v>
      </c>
      <c r="F342" s="247" t="s">
        <v>488</v>
      </c>
      <c r="G342" s="245"/>
      <c r="H342" s="248">
        <v>1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139</v>
      </c>
      <c r="AU342" s="254" t="s">
        <v>85</v>
      </c>
      <c r="AV342" s="14" t="s">
        <v>85</v>
      </c>
      <c r="AW342" s="14" t="s">
        <v>35</v>
      </c>
      <c r="AX342" s="14" t="s">
        <v>76</v>
      </c>
      <c r="AY342" s="254" t="s">
        <v>127</v>
      </c>
    </row>
    <row r="343" s="16" customFormat="1">
      <c r="A343" s="16"/>
      <c r="B343" s="266"/>
      <c r="C343" s="267"/>
      <c r="D343" s="235" t="s">
        <v>139</v>
      </c>
      <c r="E343" s="268" t="s">
        <v>19</v>
      </c>
      <c r="F343" s="269" t="s">
        <v>153</v>
      </c>
      <c r="G343" s="267"/>
      <c r="H343" s="270">
        <v>1</v>
      </c>
      <c r="I343" s="271"/>
      <c r="J343" s="267"/>
      <c r="K343" s="267"/>
      <c r="L343" s="272"/>
      <c r="M343" s="273"/>
      <c r="N343" s="274"/>
      <c r="O343" s="274"/>
      <c r="P343" s="274"/>
      <c r="Q343" s="274"/>
      <c r="R343" s="274"/>
      <c r="S343" s="274"/>
      <c r="T343" s="275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T343" s="276" t="s">
        <v>139</v>
      </c>
      <c r="AU343" s="276" t="s">
        <v>85</v>
      </c>
      <c r="AV343" s="16" t="s">
        <v>135</v>
      </c>
      <c r="AW343" s="16" t="s">
        <v>35</v>
      </c>
      <c r="AX343" s="16" t="s">
        <v>83</v>
      </c>
      <c r="AY343" s="276" t="s">
        <v>127</v>
      </c>
    </row>
    <row r="344" s="2" customFormat="1" ht="33" customHeight="1">
      <c r="A344" s="41"/>
      <c r="B344" s="42"/>
      <c r="C344" s="215" t="s">
        <v>489</v>
      </c>
      <c r="D344" s="215" t="s">
        <v>130</v>
      </c>
      <c r="E344" s="216" t="s">
        <v>490</v>
      </c>
      <c r="F344" s="217" t="s">
        <v>491</v>
      </c>
      <c r="G344" s="218" t="s">
        <v>133</v>
      </c>
      <c r="H344" s="219">
        <v>6.04</v>
      </c>
      <c r="I344" s="220"/>
      <c r="J344" s="221">
        <f>ROUND(I344*H344,2)</f>
        <v>0</v>
      </c>
      <c r="K344" s="217" t="s">
        <v>134</v>
      </c>
      <c r="L344" s="47"/>
      <c r="M344" s="222" t="s">
        <v>19</v>
      </c>
      <c r="N344" s="223" t="s">
        <v>47</v>
      </c>
      <c r="O344" s="87"/>
      <c r="P344" s="224">
        <f>O344*H344</f>
        <v>0</v>
      </c>
      <c r="Q344" s="224">
        <v>0</v>
      </c>
      <c r="R344" s="224">
        <f>Q344*H344</f>
        <v>0</v>
      </c>
      <c r="S344" s="224">
        <v>1.9199999999999999</v>
      </c>
      <c r="T344" s="225">
        <f>S344*H344</f>
        <v>11.5968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26" t="s">
        <v>135</v>
      </c>
      <c r="AT344" s="226" t="s">
        <v>130</v>
      </c>
      <c r="AU344" s="226" t="s">
        <v>85</v>
      </c>
      <c r="AY344" s="20" t="s">
        <v>127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20" t="s">
        <v>83</v>
      </c>
      <c r="BK344" s="227">
        <f>ROUND(I344*H344,2)</f>
        <v>0</v>
      </c>
      <c r="BL344" s="20" t="s">
        <v>135</v>
      </c>
      <c r="BM344" s="226" t="s">
        <v>492</v>
      </c>
    </row>
    <row r="345" s="2" customFormat="1">
      <c r="A345" s="41"/>
      <c r="B345" s="42"/>
      <c r="C345" s="43"/>
      <c r="D345" s="228" t="s">
        <v>137</v>
      </c>
      <c r="E345" s="43"/>
      <c r="F345" s="229" t="s">
        <v>493</v>
      </c>
      <c r="G345" s="43"/>
      <c r="H345" s="43"/>
      <c r="I345" s="230"/>
      <c r="J345" s="43"/>
      <c r="K345" s="43"/>
      <c r="L345" s="47"/>
      <c r="M345" s="231"/>
      <c r="N345" s="232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137</v>
      </c>
      <c r="AU345" s="20" t="s">
        <v>85</v>
      </c>
    </row>
    <row r="346" s="13" customFormat="1">
      <c r="A346" s="13"/>
      <c r="B346" s="233"/>
      <c r="C346" s="234"/>
      <c r="D346" s="235" t="s">
        <v>139</v>
      </c>
      <c r="E346" s="236" t="s">
        <v>19</v>
      </c>
      <c r="F346" s="237" t="s">
        <v>297</v>
      </c>
      <c r="G346" s="234"/>
      <c r="H346" s="236" t="s">
        <v>19</v>
      </c>
      <c r="I346" s="238"/>
      <c r="J346" s="234"/>
      <c r="K346" s="234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139</v>
      </c>
      <c r="AU346" s="243" t="s">
        <v>85</v>
      </c>
      <c r="AV346" s="13" t="s">
        <v>83</v>
      </c>
      <c r="AW346" s="13" t="s">
        <v>35</v>
      </c>
      <c r="AX346" s="13" t="s">
        <v>76</v>
      </c>
      <c r="AY346" s="243" t="s">
        <v>127</v>
      </c>
    </row>
    <row r="347" s="14" customFormat="1">
      <c r="A347" s="14"/>
      <c r="B347" s="244"/>
      <c r="C347" s="245"/>
      <c r="D347" s="235" t="s">
        <v>139</v>
      </c>
      <c r="E347" s="246" t="s">
        <v>19</v>
      </c>
      <c r="F347" s="247" t="s">
        <v>494</v>
      </c>
      <c r="G347" s="245"/>
      <c r="H347" s="248">
        <v>4.4000000000000004</v>
      </c>
      <c r="I347" s="249"/>
      <c r="J347" s="245"/>
      <c r="K347" s="245"/>
      <c r="L347" s="250"/>
      <c r="M347" s="251"/>
      <c r="N347" s="252"/>
      <c r="O347" s="252"/>
      <c r="P347" s="252"/>
      <c r="Q347" s="252"/>
      <c r="R347" s="252"/>
      <c r="S347" s="252"/>
      <c r="T347" s="25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4" t="s">
        <v>139</v>
      </c>
      <c r="AU347" s="254" t="s">
        <v>85</v>
      </c>
      <c r="AV347" s="14" t="s">
        <v>85</v>
      </c>
      <c r="AW347" s="14" t="s">
        <v>35</v>
      </c>
      <c r="AX347" s="14" t="s">
        <v>76</v>
      </c>
      <c r="AY347" s="254" t="s">
        <v>127</v>
      </c>
    </row>
    <row r="348" s="14" customFormat="1">
      <c r="A348" s="14"/>
      <c r="B348" s="244"/>
      <c r="C348" s="245"/>
      <c r="D348" s="235" t="s">
        <v>139</v>
      </c>
      <c r="E348" s="246" t="s">
        <v>19</v>
      </c>
      <c r="F348" s="247" t="s">
        <v>495</v>
      </c>
      <c r="G348" s="245"/>
      <c r="H348" s="248">
        <v>1.6399999999999999</v>
      </c>
      <c r="I348" s="249"/>
      <c r="J348" s="245"/>
      <c r="K348" s="245"/>
      <c r="L348" s="250"/>
      <c r="M348" s="251"/>
      <c r="N348" s="252"/>
      <c r="O348" s="252"/>
      <c r="P348" s="252"/>
      <c r="Q348" s="252"/>
      <c r="R348" s="252"/>
      <c r="S348" s="252"/>
      <c r="T348" s="25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4" t="s">
        <v>139</v>
      </c>
      <c r="AU348" s="254" t="s">
        <v>85</v>
      </c>
      <c r="AV348" s="14" t="s">
        <v>85</v>
      </c>
      <c r="AW348" s="14" t="s">
        <v>35</v>
      </c>
      <c r="AX348" s="14" t="s">
        <v>76</v>
      </c>
      <c r="AY348" s="254" t="s">
        <v>127</v>
      </c>
    </row>
    <row r="349" s="16" customFormat="1">
      <c r="A349" s="16"/>
      <c r="B349" s="266"/>
      <c r="C349" s="267"/>
      <c r="D349" s="235" t="s">
        <v>139</v>
      </c>
      <c r="E349" s="268" t="s">
        <v>19</v>
      </c>
      <c r="F349" s="269" t="s">
        <v>153</v>
      </c>
      <c r="G349" s="267"/>
      <c r="H349" s="270">
        <v>6.04</v>
      </c>
      <c r="I349" s="271"/>
      <c r="J349" s="267"/>
      <c r="K349" s="267"/>
      <c r="L349" s="272"/>
      <c r="M349" s="273"/>
      <c r="N349" s="274"/>
      <c r="O349" s="274"/>
      <c r="P349" s="274"/>
      <c r="Q349" s="274"/>
      <c r="R349" s="274"/>
      <c r="S349" s="274"/>
      <c r="T349" s="275"/>
      <c r="U349" s="16"/>
      <c r="V349" s="16"/>
      <c r="W349" s="16"/>
      <c r="X349" s="16"/>
      <c r="Y349" s="16"/>
      <c r="Z349" s="16"/>
      <c r="AA349" s="16"/>
      <c r="AB349" s="16"/>
      <c r="AC349" s="16"/>
      <c r="AD349" s="16"/>
      <c r="AE349" s="16"/>
      <c r="AT349" s="276" t="s">
        <v>139</v>
      </c>
      <c r="AU349" s="276" t="s">
        <v>85</v>
      </c>
      <c r="AV349" s="16" t="s">
        <v>135</v>
      </c>
      <c r="AW349" s="16" t="s">
        <v>35</v>
      </c>
      <c r="AX349" s="16" t="s">
        <v>83</v>
      </c>
      <c r="AY349" s="276" t="s">
        <v>127</v>
      </c>
    </row>
    <row r="350" s="2" customFormat="1" ht="16.5" customHeight="1">
      <c r="A350" s="41"/>
      <c r="B350" s="42"/>
      <c r="C350" s="215" t="s">
        <v>496</v>
      </c>
      <c r="D350" s="215" t="s">
        <v>130</v>
      </c>
      <c r="E350" s="216" t="s">
        <v>497</v>
      </c>
      <c r="F350" s="217" t="s">
        <v>498</v>
      </c>
      <c r="G350" s="218" t="s">
        <v>305</v>
      </c>
      <c r="H350" s="219">
        <v>1</v>
      </c>
      <c r="I350" s="220"/>
      <c r="J350" s="221">
        <f>ROUND(I350*H350,2)</f>
        <v>0</v>
      </c>
      <c r="K350" s="217" t="s">
        <v>19</v>
      </c>
      <c r="L350" s="47"/>
      <c r="M350" s="222" t="s">
        <v>19</v>
      </c>
      <c r="N350" s="223" t="s">
        <v>47</v>
      </c>
      <c r="O350" s="87"/>
      <c r="P350" s="224">
        <f>O350*H350</f>
        <v>0</v>
      </c>
      <c r="Q350" s="224">
        <v>0</v>
      </c>
      <c r="R350" s="224">
        <f>Q350*H350</f>
        <v>0</v>
      </c>
      <c r="S350" s="224">
        <v>0.087999999999999995</v>
      </c>
      <c r="T350" s="225">
        <f>S350*H350</f>
        <v>0.087999999999999995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26" t="s">
        <v>135</v>
      </c>
      <c r="AT350" s="226" t="s">
        <v>130</v>
      </c>
      <c r="AU350" s="226" t="s">
        <v>85</v>
      </c>
      <c r="AY350" s="20" t="s">
        <v>127</v>
      </c>
      <c r="BE350" s="227">
        <f>IF(N350="základní",J350,0)</f>
        <v>0</v>
      </c>
      <c r="BF350" s="227">
        <f>IF(N350="snížená",J350,0)</f>
        <v>0</v>
      </c>
      <c r="BG350" s="227">
        <f>IF(N350="zákl. přenesená",J350,0)</f>
        <v>0</v>
      </c>
      <c r="BH350" s="227">
        <f>IF(N350="sníž. přenesená",J350,0)</f>
        <v>0</v>
      </c>
      <c r="BI350" s="227">
        <f>IF(N350="nulová",J350,0)</f>
        <v>0</v>
      </c>
      <c r="BJ350" s="20" t="s">
        <v>83</v>
      </c>
      <c r="BK350" s="227">
        <f>ROUND(I350*H350,2)</f>
        <v>0</v>
      </c>
      <c r="BL350" s="20" t="s">
        <v>135</v>
      </c>
      <c r="BM350" s="226" t="s">
        <v>499</v>
      </c>
    </row>
    <row r="351" s="13" customFormat="1">
      <c r="A351" s="13"/>
      <c r="B351" s="233"/>
      <c r="C351" s="234"/>
      <c r="D351" s="235" t="s">
        <v>139</v>
      </c>
      <c r="E351" s="236" t="s">
        <v>19</v>
      </c>
      <c r="F351" s="237" t="s">
        <v>297</v>
      </c>
      <c r="G351" s="234"/>
      <c r="H351" s="236" t="s">
        <v>19</v>
      </c>
      <c r="I351" s="238"/>
      <c r="J351" s="234"/>
      <c r="K351" s="234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139</v>
      </c>
      <c r="AU351" s="243" t="s">
        <v>85</v>
      </c>
      <c r="AV351" s="13" t="s">
        <v>83</v>
      </c>
      <c r="AW351" s="13" t="s">
        <v>35</v>
      </c>
      <c r="AX351" s="13" t="s">
        <v>76</v>
      </c>
      <c r="AY351" s="243" t="s">
        <v>127</v>
      </c>
    </row>
    <row r="352" s="14" customFormat="1">
      <c r="A352" s="14"/>
      <c r="B352" s="244"/>
      <c r="C352" s="245"/>
      <c r="D352" s="235" t="s">
        <v>139</v>
      </c>
      <c r="E352" s="246" t="s">
        <v>19</v>
      </c>
      <c r="F352" s="247" t="s">
        <v>500</v>
      </c>
      <c r="G352" s="245"/>
      <c r="H352" s="248">
        <v>1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4" t="s">
        <v>139</v>
      </c>
      <c r="AU352" s="254" t="s">
        <v>85</v>
      </c>
      <c r="AV352" s="14" t="s">
        <v>85</v>
      </c>
      <c r="AW352" s="14" t="s">
        <v>35</v>
      </c>
      <c r="AX352" s="14" t="s">
        <v>76</v>
      </c>
      <c r="AY352" s="254" t="s">
        <v>127</v>
      </c>
    </row>
    <row r="353" s="16" customFormat="1">
      <c r="A353" s="16"/>
      <c r="B353" s="266"/>
      <c r="C353" s="267"/>
      <c r="D353" s="235" t="s">
        <v>139</v>
      </c>
      <c r="E353" s="268" t="s">
        <v>19</v>
      </c>
      <c r="F353" s="269" t="s">
        <v>153</v>
      </c>
      <c r="G353" s="267"/>
      <c r="H353" s="270">
        <v>1</v>
      </c>
      <c r="I353" s="271"/>
      <c r="J353" s="267"/>
      <c r="K353" s="267"/>
      <c r="L353" s="272"/>
      <c r="M353" s="273"/>
      <c r="N353" s="274"/>
      <c r="O353" s="274"/>
      <c r="P353" s="274"/>
      <c r="Q353" s="274"/>
      <c r="R353" s="274"/>
      <c r="S353" s="274"/>
      <c r="T353" s="275"/>
      <c r="U353" s="16"/>
      <c r="V353" s="16"/>
      <c r="W353" s="16"/>
      <c r="X353" s="16"/>
      <c r="Y353" s="16"/>
      <c r="Z353" s="16"/>
      <c r="AA353" s="16"/>
      <c r="AB353" s="16"/>
      <c r="AC353" s="16"/>
      <c r="AD353" s="16"/>
      <c r="AE353" s="16"/>
      <c r="AT353" s="276" t="s">
        <v>139</v>
      </c>
      <c r="AU353" s="276" t="s">
        <v>85</v>
      </c>
      <c r="AV353" s="16" t="s">
        <v>135</v>
      </c>
      <c r="AW353" s="16" t="s">
        <v>35</v>
      </c>
      <c r="AX353" s="16" t="s">
        <v>83</v>
      </c>
      <c r="AY353" s="276" t="s">
        <v>127</v>
      </c>
    </row>
    <row r="354" s="2" customFormat="1" ht="24.15" customHeight="1">
      <c r="A354" s="41"/>
      <c r="B354" s="42"/>
      <c r="C354" s="215" t="s">
        <v>501</v>
      </c>
      <c r="D354" s="215" t="s">
        <v>130</v>
      </c>
      <c r="E354" s="216" t="s">
        <v>502</v>
      </c>
      <c r="F354" s="217" t="s">
        <v>503</v>
      </c>
      <c r="G354" s="218" t="s">
        <v>305</v>
      </c>
      <c r="H354" s="219">
        <v>5</v>
      </c>
      <c r="I354" s="220"/>
      <c r="J354" s="221">
        <f>ROUND(I354*H354,2)</f>
        <v>0</v>
      </c>
      <c r="K354" s="217" t="s">
        <v>134</v>
      </c>
      <c r="L354" s="47"/>
      <c r="M354" s="222" t="s">
        <v>19</v>
      </c>
      <c r="N354" s="223" t="s">
        <v>47</v>
      </c>
      <c r="O354" s="87"/>
      <c r="P354" s="224">
        <f>O354*H354</f>
        <v>0</v>
      </c>
      <c r="Q354" s="224">
        <v>0</v>
      </c>
      <c r="R354" s="224">
        <f>Q354*H354</f>
        <v>0</v>
      </c>
      <c r="S354" s="224">
        <v>0.050000000000000003</v>
      </c>
      <c r="T354" s="225">
        <f>S354*H354</f>
        <v>0.25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26" t="s">
        <v>135</v>
      </c>
      <c r="AT354" s="226" t="s">
        <v>130</v>
      </c>
      <c r="AU354" s="226" t="s">
        <v>85</v>
      </c>
      <c r="AY354" s="20" t="s">
        <v>127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20" t="s">
        <v>83</v>
      </c>
      <c r="BK354" s="227">
        <f>ROUND(I354*H354,2)</f>
        <v>0</v>
      </c>
      <c r="BL354" s="20" t="s">
        <v>135</v>
      </c>
      <c r="BM354" s="226" t="s">
        <v>504</v>
      </c>
    </row>
    <row r="355" s="2" customFormat="1">
      <c r="A355" s="41"/>
      <c r="B355" s="42"/>
      <c r="C355" s="43"/>
      <c r="D355" s="228" t="s">
        <v>137</v>
      </c>
      <c r="E355" s="43"/>
      <c r="F355" s="229" t="s">
        <v>505</v>
      </c>
      <c r="G355" s="43"/>
      <c r="H355" s="43"/>
      <c r="I355" s="230"/>
      <c r="J355" s="43"/>
      <c r="K355" s="43"/>
      <c r="L355" s="47"/>
      <c r="M355" s="231"/>
      <c r="N355" s="232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137</v>
      </c>
      <c r="AU355" s="20" t="s">
        <v>85</v>
      </c>
    </row>
    <row r="356" s="13" customFormat="1">
      <c r="A356" s="13"/>
      <c r="B356" s="233"/>
      <c r="C356" s="234"/>
      <c r="D356" s="235" t="s">
        <v>139</v>
      </c>
      <c r="E356" s="236" t="s">
        <v>19</v>
      </c>
      <c r="F356" s="237" t="s">
        <v>297</v>
      </c>
      <c r="G356" s="234"/>
      <c r="H356" s="236" t="s">
        <v>19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139</v>
      </c>
      <c r="AU356" s="243" t="s">
        <v>85</v>
      </c>
      <c r="AV356" s="13" t="s">
        <v>83</v>
      </c>
      <c r="AW356" s="13" t="s">
        <v>35</v>
      </c>
      <c r="AX356" s="13" t="s">
        <v>76</v>
      </c>
      <c r="AY356" s="243" t="s">
        <v>127</v>
      </c>
    </row>
    <row r="357" s="14" customFormat="1">
      <c r="A357" s="14"/>
      <c r="B357" s="244"/>
      <c r="C357" s="245"/>
      <c r="D357" s="235" t="s">
        <v>139</v>
      </c>
      <c r="E357" s="246" t="s">
        <v>19</v>
      </c>
      <c r="F357" s="247" t="s">
        <v>506</v>
      </c>
      <c r="G357" s="245"/>
      <c r="H357" s="248">
        <v>4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139</v>
      </c>
      <c r="AU357" s="254" t="s">
        <v>85</v>
      </c>
      <c r="AV357" s="14" t="s">
        <v>85</v>
      </c>
      <c r="AW357" s="14" t="s">
        <v>35</v>
      </c>
      <c r="AX357" s="14" t="s">
        <v>76</v>
      </c>
      <c r="AY357" s="254" t="s">
        <v>127</v>
      </c>
    </row>
    <row r="358" s="14" customFormat="1">
      <c r="A358" s="14"/>
      <c r="B358" s="244"/>
      <c r="C358" s="245"/>
      <c r="D358" s="235" t="s">
        <v>139</v>
      </c>
      <c r="E358" s="246" t="s">
        <v>19</v>
      </c>
      <c r="F358" s="247" t="s">
        <v>507</v>
      </c>
      <c r="G358" s="245"/>
      <c r="H358" s="248">
        <v>1</v>
      </c>
      <c r="I358" s="249"/>
      <c r="J358" s="245"/>
      <c r="K358" s="245"/>
      <c r="L358" s="250"/>
      <c r="M358" s="251"/>
      <c r="N358" s="252"/>
      <c r="O358" s="252"/>
      <c r="P358" s="252"/>
      <c r="Q358" s="252"/>
      <c r="R358" s="252"/>
      <c r="S358" s="252"/>
      <c r="T358" s="25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4" t="s">
        <v>139</v>
      </c>
      <c r="AU358" s="254" t="s">
        <v>85</v>
      </c>
      <c r="AV358" s="14" t="s">
        <v>85</v>
      </c>
      <c r="AW358" s="14" t="s">
        <v>35</v>
      </c>
      <c r="AX358" s="14" t="s">
        <v>76</v>
      </c>
      <c r="AY358" s="254" t="s">
        <v>127</v>
      </c>
    </row>
    <row r="359" s="16" customFormat="1">
      <c r="A359" s="16"/>
      <c r="B359" s="266"/>
      <c r="C359" s="267"/>
      <c r="D359" s="235" t="s">
        <v>139</v>
      </c>
      <c r="E359" s="268" t="s">
        <v>19</v>
      </c>
      <c r="F359" s="269" t="s">
        <v>153</v>
      </c>
      <c r="G359" s="267"/>
      <c r="H359" s="270">
        <v>5</v>
      </c>
      <c r="I359" s="271"/>
      <c r="J359" s="267"/>
      <c r="K359" s="267"/>
      <c r="L359" s="272"/>
      <c r="M359" s="273"/>
      <c r="N359" s="274"/>
      <c r="O359" s="274"/>
      <c r="P359" s="274"/>
      <c r="Q359" s="274"/>
      <c r="R359" s="274"/>
      <c r="S359" s="274"/>
      <c r="T359" s="275"/>
      <c r="U359" s="16"/>
      <c r="V359" s="16"/>
      <c r="W359" s="16"/>
      <c r="X359" s="16"/>
      <c r="Y359" s="16"/>
      <c r="Z359" s="16"/>
      <c r="AA359" s="16"/>
      <c r="AB359" s="16"/>
      <c r="AC359" s="16"/>
      <c r="AD359" s="16"/>
      <c r="AE359" s="16"/>
      <c r="AT359" s="276" t="s">
        <v>139</v>
      </c>
      <c r="AU359" s="276" t="s">
        <v>85</v>
      </c>
      <c r="AV359" s="16" t="s">
        <v>135</v>
      </c>
      <c r="AW359" s="16" t="s">
        <v>35</v>
      </c>
      <c r="AX359" s="16" t="s">
        <v>83</v>
      </c>
      <c r="AY359" s="276" t="s">
        <v>127</v>
      </c>
    </row>
    <row r="360" s="12" customFormat="1" ht="22.8" customHeight="1">
      <c r="A360" s="12"/>
      <c r="B360" s="199"/>
      <c r="C360" s="200"/>
      <c r="D360" s="201" t="s">
        <v>75</v>
      </c>
      <c r="E360" s="213" t="s">
        <v>128</v>
      </c>
      <c r="F360" s="213" t="s">
        <v>129</v>
      </c>
      <c r="G360" s="200"/>
      <c r="H360" s="200"/>
      <c r="I360" s="203"/>
      <c r="J360" s="214">
        <f>BK360</f>
        <v>0</v>
      </c>
      <c r="K360" s="200"/>
      <c r="L360" s="205"/>
      <c r="M360" s="206"/>
      <c r="N360" s="207"/>
      <c r="O360" s="207"/>
      <c r="P360" s="208">
        <f>SUM(P361:P393)</f>
        <v>0</v>
      </c>
      <c r="Q360" s="207"/>
      <c r="R360" s="208">
        <f>SUM(R361:R393)</f>
        <v>0</v>
      </c>
      <c r="S360" s="207"/>
      <c r="T360" s="209">
        <f>SUM(T361:T393)</f>
        <v>151.558042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0" t="s">
        <v>83</v>
      </c>
      <c r="AT360" s="211" t="s">
        <v>75</v>
      </c>
      <c r="AU360" s="211" t="s">
        <v>83</v>
      </c>
      <c r="AY360" s="210" t="s">
        <v>127</v>
      </c>
      <c r="BK360" s="212">
        <f>SUM(BK361:BK393)</f>
        <v>0</v>
      </c>
    </row>
    <row r="361" s="2" customFormat="1" ht="24.15" customHeight="1">
      <c r="A361" s="41"/>
      <c r="B361" s="42"/>
      <c r="C361" s="215" t="s">
        <v>508</v>
      </c>
      <c r="D361" s="215" t="s">
        <v>130</v>
      </c>
      <c r="E361" s="216" t="s">
        <v>509</v>
      </c>
      <c r="F361" s="217" t="s">
        <v>510</v>
      </c>
      <c r="G361" s="218" t="s">
        <v>133</v>
      </c>
      <c r="H361" s="219">
        <v>62.579000000000001</v>
      </c>
      <c r="I361" s="220"/>
      <c r="J361" s="221">
        <f>ROUND(I361*H361,2)</f>
        <v>0</v>
      </c>
      <c r="K361" s="217" t="s">
        <v>134</v>
      </c>
      <c r="L361" s="47"/>
      <c r="M361" s="222" t="s">
        <v>19</v>
      </c>
      <c r="N361" s="223" t="s">
        <v>47</v>
      </c>
      <c r="O361" s="87"/>
      <c r="P361" s="224">
        <f>O361*H361</f>
        <v>0</v>
      </c>
      <c r="Q361" s="224">
        <v>0</v>
      </c>
      <c r="R361" s="224">
        <f>Q361*H361</f>
        <v>0</v>
      </c>
      <c r="S361" s="224">
        <v>2.3999999999999999</v>
      </c>
      <c r="T361" s="225">
        <f>S361*H361</f>
        <v>150.18959999999998</v>
      </c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R361" s="226" t="s">
        <v>135</v>
      </c>
      <c r="AT361" s="226" t="s">
        <v>130</v>
      </c>
      <c r="AU361" s="226" t="s">
        <v>85</v>
      </c>
      <c r="AY361" s="20" t="s">
        <v>127</v>
      </c>
      <c r="BE361" s="227">
        <f>IF(N361="základní",J361,0)</f>
        <v>0</v>
      </c>
      <c r="BF361" s="227">
        <f>IF(N361="snížená",J361,0)</f>
        <v>0</v>
      </c>
      <c r="BG361" s="227">
        <f>IF(N361="zákl. přenesená",J361,0)</f>
        <v>0</v>
      </c>
      <c r="BH361" s="227">
        <f>IF(N361="sníž. přenesená",J361,0)</f>
        <v>0</v>
      </c>
      <c r="BI361" s="227">
        <f>IF(N361="nulová",J361,0)</f>
        <v>0</v>
      </c>
      <c r="BJ361" s="20" t="s">
        <v>83</v>
      </c>
      <c r="BK361" s="227">
        <f>ROUND(I361*H361,2)</f>
        <v>0</v>
      </c>
      <c r="BL361" s="20" t="s">
        <v>135</v>
      </c>
      <c r="BM361" s="226" t="s">
        <v>511</v>
      </c>
    </row>
    <row r="362" s="2" customFormat="1">
      <c r="A362" s="41"/>
      <c r="B362" s="42"/>
      <c r="C362" s="43"/>
      <c r="D362" s="228" t="s">
        <v>137</v>
      </c>
      <c r="E362" s="43"/>
      <c r="F362" s="229" t="s">
        <v>512</v>
      </c>
      <c r="G362" s="43"/>
      <c r="H362" s="43"/>
      <c r="I362" s="230"/>
      <c r="J362" s="43"/>
      <c r="K362" s="43"/>
      <c r="L362" s="47"/>
      <c r="M362" s="231"/>
      <c r="N362" s="232"/>
      <c r="O362" s="87"/>
      <c r="P362" s="87"/>
      <c r="Q362" s="87"/>
      <c r="R362" s="87"/>
      <c r="S362" s="87"/>
      <c r="T362" s="88"/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T362" s="20" t="s">
        <v>137</v>
      </c>
      <c r="AU362" s="20" t="s">
        <v>85</v>
      </c>
    </row>
    <row r="363" s="13" customFormat="1">
      <c r="A363" s="13"/>
      <c r="B363" s="233"/>
      <c r="C363" s="234"/>
      <c r="D363" s="235" t="s">
        <v>139</v>
      </c>
      <c r="E363" s="236" t="s">
        <v>19</v>
      </c>
      <c r="F363" s="237" t="s">
        <v>297</v>
      </c>
      <c r="G363" s="234"/>
      <c r="H363" s="236" t="s">
        <v>19</v>
      </c>
      <c r="I363" s="238"/>
      <c r="J363" s="234"/>
      <c r="K363" s="234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139</v>
      </c>
      <c r="AU363" s="243" t="s">
        <v>85</v>
      </c>
      <c r="AV363" s="13" t="s">
        <v>83</v>
      </c>
      <c r="AW363" s="13" t="s">
        <v>35</v>
      </c>
      <c r="AX363" s="13" t="s">
        <v>76</v>
      </c>
      <c r="AY363" s="243" t="s">
        <v>127</v>
      </c>
    </row>
    <row r="364" s="14" customFormat="1">
      <c r="A364" s="14"/>
      <c r="B364" s="244"/>
      <c r="C364" s="245"/>
      <c r="D364" s="235" t="s">
        <v>139</v>
      </c>
      <c r="E364" s="246" t="s">
        <v>19</v>
      </c>
      <c r="F364" s="247" t="s">
        <v>513</v>
      </c>
      <c r="G364" s="245"/>
      <c r="H364" s="248">
        <v>12.896000000000001</v>
      </c>
      <c r="I364" s="249"/>
      <c r="J364" s="245"/>
      <c r="K364" s="245"/>
      <c r="L364" s="250"/>
      <c r="M364" s="251"/>
      <c r="N364" s="252"/>
      <c r="O364" s="252"/>
      <c r="P364" s="252"/>
      <c r="Q364" s="252"/>
      <c r="R364" s="252"/>
      <c r="S364" s="252"/>
      <c r="T364" s="25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4" t="s">
        <v>139</v>
      </c>
      <c r="AU364" s="254" t="s">
        <v>85</v>
      </c>
      <c r="AV364" s="14" t="s">
        <v>85</v>
      </c>
      <c r="AW364" s="14" t="s">
        <v>35</v>
      </c>
      <c r="AX364" s="14" t="s">
        <v>76</v>
      </c>
      <c r="AY364" s="254" t="s">
        <v>127</v>
      </c>
    </row>
    <row r="365" s="14" customFormat="1">
      <c r="A365" s="14"/>
      <c r="B365" s="244"/>
      <c r="C365" s="245"/>
      <c r="D365" s="235" t="s">
        <v>139</v>
      </c>
      <c r="E365" s="246" t="s">
        <v>19</v>
      </c>
      <c r="F365" s="247" t="s">
        <v>514</v>
      </c>
      <c r="G365" s="245"/>
      <c r="H365" s="248">
        <v>24.931000000000001</v>
      </c>
      <c r="I365" s="249"/>
      <c r="J365" s="245"/>
      <c r="K365" s="245"/>
      <c r="L365" s="250"/>
      <c r="M365" s="251"/>
      <c r="N365" s="252"/>
      <c r="O365" s="252"/>
      <c r="P365" s="252"/>
      <c r="Q365" s="252"/>
      <c r="R365" s="252"/>
      <c r="S365" s="252"/>
      <c r="T365" s="25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4" t="s">
        <v>139</v>
      </c>
      <c r="AU365" s="254" t="s">
        <v>85</v>
      </c>
      <c r="AV365" s="14" t="s">
        <v>85</v>
      </c>
      <c r="AW365" s="14" t="s">
        <v>35</v>
      </c>
      <c r="AX365" s="14" t="s">
        <v>76</v>
      </c>
      <c r="AY365" s="254" t="s">
        <v>127</v>
      </c>
    </row>
    <row r="366" s="14" customFormat="1">
      <c r="A366" s="14"/>
      <c r="B366" s="244"/>
      <c r="C366" s="245"/>
      <c r="D366" s="235" t="s">
        <v>139</v>
      </c>
      <c r="E366" s="246" t="s">
        <v>19</v>
      </c>
      <c r="F366" s="247" t="s">
        <v>515</v>
      </c>
      <c r="G366" s="245"/>
      <c r="H366" s="248">
        <v>6.5599999999999996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4" t="s">
        <v>139</v>
      </c>
      <c r="AU366" s="254" t="s">
        <v>85</v>
      </c>
      <c r="AV366" s="14" t="s">
        <v>85</v>
      </c>
      <c r="AW366" s="14" t="s">
        <v>35</v>
      </c>
      <c r="AX366" s="14" t="s">
        <v>76</v>
      </c>
      <c r="AY366" s="254" t="s">
        <v>127</v>
      </c>
    </row>
    <row r="367" s="14" customFormat="1">
      <c r="A367" s="14"/>
      <c r="B367" s="244"/>
      <c r="C367" s="245"/>
      <c r="D367" s="235" t="s">
        <v>139</v>
      </c>
      <c r="E367" s="246" t="s">
        <v>19</v>
      </c>
      <c r="F367" s="247" t="s">
        <v>516</v>
      </c>
      <c r="G367" s="245"/>
      <c r="H367" s="248">
        <v>8.5429999999999993</v>
      </c>
      <c r="I367" s="249"/>
      <c r="J367" s="245"/>
      <c r="K367" s="245"/>
      <c r="L367" s="250"/>
      <c r="M367" s="251"/>
      <c r="N367" s="252"/>
      <c r="O367" s="252"/>
      <c r="P367" s="252"/>
      <c r="Q367" s="252"/>
      <c r="R367" s="252"/>
      <c r="S367" s="252"/>
      <c r="T367" s="253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4" t="s">
        <v>139</v>
      </c>
      <c r="AU367" s="254" t="s">
        <v>85</v>
      </c>
      <c r="AV367" s="14" t="s">
        <v>85</v>
      </c>
      <c r="AW367" s="14" t="s">
        <v>35</v>
      </c>
      <c r="AX367" s="14" t="s">
        <v>76</v>
      </c>
      <c r="AY367" s="254" t="s">
        <v>127</v>
      </c>
    </row>
    <row r="368" s="14" customFormat="1">
      <c r="A368" s="14"/>
      <c r="B368" s="244"/>
      <c r="C368" s="245"/>
      <c r="D368" s="235" t="s">
        <v>139</v>
      </c>
      <c r="E368" s="246" t="s">
        <v>19</v>
      </c>
      <c r="F368" s="247" t="s">
        <v>517</v>
      </c>
      <c r="G368" s="245"/>
      <c r="H368" s="248">
        <v>9.6489999999999991</v>
      </c>
      <c r="I368" s="249"/>
      <c r="J368" s="245"/>
      <c r="K368" s="245"/>
      <c r="L368" s="250"/>
      <c r="M368" s="251"/>
      <c r="N368" s="252"/>
      <c r="O368" s="252"/>
      <c r="P368" s="252"/>
      <c r="Q368" s="252"/>
      <c r="R368" s="252"/>
      <c r="S368" s="252"/>
      <c r="T368" s="25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4" t="s">
        <v>139</v>
      </c>
      <c r="AU368" s="254" t="s">
        <v>85</v>
      </c>
      <c r="AV368" s="14" t="s">
        <v>85</v>
      </c>
      <c r="AW368" s="14" t="s">
        <v>35</v>
      </c>
      <c r="AX368" s="14" t="s">
        <v>76</v>
      </c>
      <c r="AY368" s="254" t="s">
        <v>127</v>
      </c>
    </row>
    <row r="369" s="16" customFormat="1">
      <c r="A369" s="16"/>
      <c r="B369" s="266"/>
      <c r="C369" s="267"/>
      <c r="D369" s="235" t="s">
        <v>139</v>
      </c>
      <c r="E369" s="268" t="s">
        <v>19</v>
      </c>
      <c r="F369" s="269" t="s">
        <v>153</v>
      </c>
      <c r="G369" s="267"/>
      <c r="H369" s="270">
        <v>62.579000000000001</v>
      </c>
      <c r="I369" s="271"/>
      <c r="J369" s="267"/>
      <c r="K369" s="267"/>
      <c r="L369" s="272"/>
      <c r="M369" s="273"/>
      <c r="N369" s="274"/>
      <c r="O369" s="274"/>
      <c r="P369" s="274"/>
      <c r="Q369" s="274"/>
      <c r="R369" s="274"/>
      <c r="S369" s="274"/>
      <c r="T369" s="275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T369" s="276" t="s">
        <v>139</v>
      </c>
      <c r="AU369" s="276" t="s">
        <v>85</v>
      </c>
      <c r="AV369" s="16" t="s">
        <v>135</v>
      </c>
      <c r="AW369" s="16" t="s">
        <v>35</v>
      </c>
      <c r="AX369" s="16" t="s">
        <v>83</v>
      </c>
      <c r="AY369" s="276" t="s">
        <v>127</v>
      </c>
    </row>
    <row r="370" s="2" customFormat="1" ht="33" customHeight="1">
      <c r="A370" s="41"/>
      <c r="B370" s="42"/>
      <c r="C370" s="215" t="s">
        <v>518</v>
      </c>
      <c r="D370" s="215" t="s">
        <v>130</v>
      </c>
      <c r="E370" s="216" t="s">
        <v>519</v>
      </c>
      <c r="F370" s="217" t="s">
        <v>520</v>
      </c>
      <c r="G370" s="218" t="s">
        <v>305</v>
      </c>
      <c r="H370" s="219">
        <v>80</v>
      </c>
      <c r="I370" s="220"/>
      <c r="J370" s="221">
        <f>ROUND(I370*H370,2)</f>
        <v>0</v>
      </c>
      <c r="K370" s="217" t="s">
        <v>134</v>
      </c>
      <c r="L370" s="47"/>
      <c r="M370" s="222" t="s">
        <v>19</v>
      </c>
      <c r="N370" s="223" t="s">
        <v>47</v>
      </c>
      <c r="O370" s="87"/>
      <c r="P370" s="224">
        <f>O370*H370</f>
        <v>0</v>
      </c>
      <c r="Q370" s="224">
        <v>0</v>
      </c>
      <c r="R370" s="224">
        <f>Q370*H370</f>
        <v>0</v>
      </c>
      <c r="S370" s="224">
        <v>0.0080000000000000002</v>
      </c>
      <c r="T370" s="225">
        <f>S370*H370</f>
        <v>0.64000000000000001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26" t="s">
        <v>135</v>
      </c>
      <c r="AT370" s="226" t="s">
        <v>130</v>
      </c>
      <c r="AU370" s="226" t="s">
        <v>85</v>
      </c>
      <c r="AY370" s="20" t="s">
        <v>127</v>
      </c>
      <c r="BE370" s="227">
        <f>IF(N370="základní",J370,0)</f>
        <v>0</v>
      </c>
      <c r="BF370" s="227">
        <f>IF(N370="snížená",J370,0)</f>
        <v>0</v>
      </c>
      <c r="BG370" s="227">
        <f>IF(N370="zákl. přenesená",J370,0)</f>
        <v>0</v>
      </c>
      <c r="BH370" s="227">
        <f>IF(N370="sníž. přenesená",J370,0)</f>
        <v>0</v>
      </c>
      <c r="BI370" s="227">
        <f>IF(N370="nulová",J370,0)</f>
        <v>0</v>
      </c>
      <c r="BJ370" s="20" t="s">
        <v>83</v>
      </c>
      <c r="BK370" s="227">
        <f>ROUND(I370*H370,2)</f>
        <v>0</v>
      </c>
      <c r="BL370" s="20" t="s">
        <v>135</v>
      </c>
      <c r="BM370" s="226" t="s">
        <v>521</v>
      </c>
    </row>
    <row r="371" s="2" customFormat="1">
      <c r="A371" s="41"/>
      <c r="B371" s="42"/>
      <c r="C371" s="43"/>
      <c r="D371" s="228" t="s">
        <v>137</v>
      </c>
      <c r="E371" s="43"/>
      <c r="F371" s="229" t="s">
        <v>522</v>
      </c>
      <c r="G371" s="43"/>
      <c r="H371" s="43"/>
      <c r="I371" s="230"/>
      <c r="J371" s="43"/>
      <c r="K371" s="43"/>
      <c r="L371" s="47"/>
      <c r="M371" s="231"/>
      <c r="N371" s="232"/>
      <c r="O371" s="87"/>
      <c r="P371" s="87"/>
      <c r="Q371" s="87"/>
      <c r="R371" s="87"/>
      <c r="S371" s="87"/>
      <c r="T371" s="88"/>
      <c r="U371" s="41"/>
      <c r="V371" s="41"/>
      <c r="W371" s="41"/>
      <c r="X371" s="41"/>
      <c r="Y371" s="41"/>
      <c r="Z371" s="41"/>
      <c r="AA371" s="41"/>
      <c r="AB371" s="41"/>
      <c r="AC371" s="41"/>
      <c r="AD371" s="41"/>
      <c r="AE371" s="41"/>
      <c r="AT371" s="20" t="s">
        <v>137</v>
      </c>
      <c r="AU371" s="20" t="s">
        <v>85</v>
      </c>
    </row>
    <row r="372" s="13" customFormat="1">
      <c r="A372" s="13"/>
      <c r="B372" s="233"/>
      <c r="C372" s="234"/>
      <c r="D372" s="235" t="s">
        <v>139</v>
      </c>
      <c r="E372" s="236" t="s">
        <v>19</v>
      </c>
      <c r="F372" s="237" t="s">
        <v>297</v>
      </c>
      <c r="G372" s="234"/>
      <c r="H372" s="236" t="s">
        <v>19</v>
      </c>
      <c r="I372" s="238"/>
      <c r="J372" s="234"/>
      <c r="K372" s="234"/>
      <c r="L372" s="239"/>
      <c r="M372" s="240"/>
      <c r="N372" s="241"/>
      <c r="O372" s="241"/>
      <c r="P372" s="241"/>
      <c r="Q372" s="241"/>
      <c r="R372" s="241"/>
      <c r="S372" s="241"/>
      <c r="T372" s="24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3" t="s">
        <v>139</v>
      </c>
      <c r="AU372" s="243" t="s">
        <v>85</v>
      </c>
      <c r="AV372" s="13" t="s">
        <v>83</v>
      </c>
      <c r="AW372" s="13" t="s">
        <v>35</v>
      </c>
      <c r="AX372" s="13" t="s">
        <v>76</v>
      </c>
      <c r="AY372" s="243" t="s">
        <v>127</v>
      </c>
    </row>
    <row r="373" s="14" customFormat="1">
      <c r="A373" s="14"/>
      <c r="B373" s="244"/>
      <c r="C373" s="245"/>
      <c r="D373" s="235" t="s">
        <v>139</v>
      </c>
      <c r="E373" s="246" t="s">
        <v>19</v>
      </c>
      <c r="F373" s="247" t="s">
        <v>523</v>
      </c>
      <c r="G373" s="245"/>
      <c r="H373" s="248">
        <v>80</v>
      </c>
      <c r="I373" s="249"/>
      <c r="J373" s="245"/>
      <c r="K373" s="245"/>
      <c r="L373" s="250"/>
      <c r="M373" s="251"/>
      <c r="N373" s="252"/>
      <c r="O373" s="252"/>
      <c r="P373" s="252"/>
      <c r="Q373" s="252"/>
      <c r="R373" s="252"/>
      <c r="S373" s="252"/>
      <c r="T373" s="253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4" t="s">
        <v>139</v>
      </c>
      <c r="AU373" s="254" t="s">
        <v>85</v>
      </c>
      <c r="AV373" s="14" t="s">
        <v>85</v>
      </c>
      <c r="AW373" s="14" t="s">
        <v>35</v>
      </c>
      <c r="AX373" s="14" t="s">
        <v>76</v>
      </c>
      <c r="AY373" s="254" t="s">
        <v>127</v>
      </c>
    </row>
    <row r="374" s="16" customFormat="1">
      <c r="A374" s="16"/>
      <c r="B374" s="266"/>
      <c r="C374" s="267"/>
      <c r="D374" s="235" t="s">
        <v>139</v>
      </c>
      <c r="E374" s="268" t="s">
        <v>19</v>
      </c>
      <c r="F374" s="269" t="s">
        <v>153</v>
      </c>
      <c r="G374" s="267"/>
      <c r="H374" s="270">
        <v>80</v>
      </c>
      <c r="I374" s="271"/>
      <c r="J374" s="267"/>
      <c r="K374" s="267"/>
      <c r="L374" s="272"/>
      <c r="M374" s="273"/>
      <c r="N374" s="274"/>
      <c r="O374" s="274"/>
      <c r="P374" s="274"/>
      <c r="Q374" s="274"/>
      <c r="R374" s="274"/>
      <c r="S374" s="274"/>
      <c r="T374" s="275"/>
      <c r="U374" s="16"/>
      <c r="V374" s="16"/>
      <c r="W374" s="16"/>
      <c r="X374" s="16"/>
      <c r="Y374" s="16"/>
      <c r="Z374" s="16"/>
      <c r="AA374" s="16"/>
      <c r="AB374" s="16"/>
      <c r="AC374" s="16"/>
      <c r="AD374" s="16"/>
      <c r="AE374" s="16"/>
      <c r="AT374" s="276" t="s">
        <v>139</v>
      </c>
      <c r="AU374" s="276" t="s">
        <v>85</v>
      </c>
      <c r="AV374" s="16" t="s">
        <v>135</v>
      </c>
      <c r="AW374" s="16" t="s">
        <v>35</v>
      </c>
      <c r="AX374" s="16" t="s">
        <v>83</v>
      </c>
      <c r="AY374" s="276" t="s">
        <v>127</v>
      </c>
    </row>
    <row r="375" s="2" customFormat="1" ht="24.15" customHeight="1">
      <c r="A375" s="41"/>
      <c r="B375" s="42"/>
      <c r="C375" s="215" t="s">
        <v>524</v>
      </c>
      <c r="D375" s="215" t="s">
        <v>130</v>
      </c>
      <c r="E375" s="216" t="s">
        <v>525</v>
      </c>
      <c r="F375" s="217" t="s">
        <v>526</v>
      </c>
      <c r="G375" s="218" t="s">
        <v>423</v>
      </c>
      <c r="H375" s="219">
        <v>117.90000000000001</v>
      </c>
      <c r="I375" s="220"/>
      <c r="J375" s="221">
        <f>ROUND(I375*H375,2)</f>
        <v>0</v>
      </c>
      <c r="K375" s="217" t="s">
        <v>134</v>
      </c>
      <c r="L375" s="47"/>
      <c r="M375" s="222" t="s">
        <v>19</v>
      </c>
      <c r="N375" s="223" t="s">
        <v>47</v>
      </c>
      <c r="O375" s="87"/>
      <c r="P375" s="224">
        <f>O375*H375</f>
        <v>0</v>
      </c>
      <c r="Q375" s="224">
        <v>0</v>
      </c>
      <c r="R375" s="224">
        <f>Q375*H375</f>
        <v>0</v>
      </c>
      <c r="S375" s="224">
        <v>0.00198</v>
      </c>
      <c r="T375" s="225">
        <f>S375*H375</f>
        <v>0.23344200000000001</v>
      </c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R375" s="226" t="s">
        <v>135</v>
      </c>
      <c r="AT375" s="226" t="s">
        <v>130</v>
      </c>
      <c r="AU375" s="226" t="s">
        <v>85</v>
      </c>
      <c r="AY375" s="20" t="s">
        <v>127</v>
      </c>
      <c r="BE375" s="227">
        <f>IF(N375="základní",J375,0)</f>
        <v>0</v>
      </c>
      <c r="BF375" s="227">
        <f>IF(N375="snížená",J375,0)</f>
        <v>0</v>
      </c>
      <c r="BG375" s="227">
        <f>IF(N375="zákl. přenesená",J375,0)</f>
        <v>0</v>
      </c>
      <c r="BH375" s="227">
        <f>IF(N375="sníž. přenesená",J375,0)</f>
        <v>0</v>
      </c>
      <c r="BI375" s="227">
        <f>IF(N375="nulová",J375,0)</f>
        <v>0</v>
      </c>
      <c r="BJ375" s="20" t="s">
        <v>83</v>
      </c>
      <c r="BK375" s="227">
        <f>ROUND(I375*H375,2)</f>
        <v>0</v>
      </c>
      <c r="BL375" s="20" t="s">
        <v>135</v>
      </c>
      <c r="BM375" s="226" t="s">
        <v>527</v>
      </c>
    </row>
    <row r="376" s="2" customFormat="1">
      <c r="A376" s="41"/>
      <c r="B376" s="42"/>
      <c r="C376" s="43"/>
      <c r="D376" s="228" t="s">
        <v>137</v>
      </c>
      <c r="E376" s="43"/>
      <c r="F376" s="229" t="s">
        <v>528</v>
      </c>
      <c r="G376" s="43"/>
      <c r="H376" s="43"/>
      <c r="I376" s="230"/>
      <c r="J376" s="43"/>
      <c r="K376" s="43"/>
      <c r="L376" s="47"/>
      <c r="M376" s="231"/>
      <c r="N376" s="232"/>
      <c r="O376" s="87"/>
      <c r="P376" s="87"/>
      <c r="Q376" s="87"/>
      <c r="R376" s="87"/>
      <c r="S376" s="87"/>
      <c r="T376" s="88"/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T376" s="20" t="s">
        <v>137</v>
      </c>
      <c r="AU376" s="20" t="s">
        <v>85</v>
      </c>
    </row>
    <row r="377" s="13" customFormat="1">
      <c r="A377" s="13"/>
      <c r="B377" s="233"/>
      <c r="C377" s="234"/>
      <c r="D377" s="235" t="s">
        <v>139</v>
      </c>
      <c r="E377" s="236" t="s">
        <v>19</v>
      </c>
      <c r="F377" s="237" t="s">
        <v>297</v>
      </c>
      <c r="G377" s="234"/>
      <c r="H377" s="236" t="s">
        <v>19</v>
      </c>
      <c r="I377" s="238"/>
      <c r="J377" s="234"/>
      <c r="K377" s="234"/>
      <c r="L377" s="239"/>
      <c r="M377" s="240"/>
      <c r="N377" s="241"/>
      <c r="O377" s="241"/>
      <c r="P377" s="241"/>
      <c r="Q377" s="241"/>
      <c r="R377" s="241"/>
      <c r="S377" s="241"/>
      <c r="T377" s="24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3" t="s">
        <v>139</v>
      </c>
      <c r="AU377" s="243" t="s">
        <v>85</v>
      </c>
      <c r="AV377" s="13" t="s">
        <v>83</v>
      </c>
      <c r="AW377" s="13" t="s">
        <v>35</v>
      </c>
      <c r="AX377" s="13" t="s">
        <v>76</v>
      </c>
      <c r="AY377" s="243" t="s">
        <v>127</v>
      </c>
    </row>
    <row r="378" s="14" customFormat="1">
      <c r="A378" s="14"/>
      <c r="B378" s="244"/>
      <c r="C378" s="245"/>
      <c r="D378" s="235" t="s">
        <v>139</v>
      </c>
      <c r="E378" s="246" t="s">
        <v>19</v>
      </c>
      <c r="F378" s="247" t="s">
        <v>529</v>
      </c>
      <c r="G378" s="245"/>
      <c r="H378" s="248">
        <v>117.90000000000001</v>
      </c>
      <c r="I378" s="249"/>
      <c r="J378" s="245"/>
      <c r="K378" s="245"/>
      <c r="L378" s="250"/>
      <c r="M378" s="251"/>
      <c r="N378" s="252"/>
      <c r="O378" s="252"/>
      <c r="P378" s="252"/>
      <c r="Q378" s="252"/>
      <c r="R378" s="252"/>
      <c r="S378" s="252"/>
      <c r="T378" s="25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4" t="s">
        <v>139</v>
      </c>
      <c r="AU378" s="254" t="s">
        <v>85</v>
      </c>
      <c r="AV378" s="14" t="s">
        <v>85</v>
      </c>
      <c r="AW378" s="14" t="s">
        <v>35</v>
      </c>
      <c r="AX378" s="14" t="s">
        <v>76</v>
      </c>
      <c r="AY378" s="254" t="s">
        <v>127</v>
      </c>
    </row>
    <row r="379" s="16" customFormat="1">
      <c r="A379" s="16"/>
      <c r="B379" s="266"/>
      <c r="C379" s="267"/>
      <c r="D379" s="235" t="s">
        <v>139</v>
      </c>
      <c r="E379" s="268" t="s">
        <v>19</v>
      </c>
      <c r="F379" s="269" t="s">
        <v>153</v>
      </c>
      <c r="G379" s="267"/>
      <c r="H379" s="270">
        <v>117.90000000000001</v>
      </c>
      <c r="I379" s="271"/>
      <c r="J379" s="267"/>
      <c r="K379" s="267"/>
      <c r="L379" s="272"/>
      <c r="M379" s="273"/>
      <c r="N379" s="274"/>
      <c r="O379" s="274"/>
      <c r="P379" s="274"/>
      <c r="Q379" s="274"/>
      <c r="R379" s="274"/>
      <c r="S379" s="274"/>
      <c r="T379" s="275"/>
      <c r="U379" s="16"/>
      <c r="V379" s="16"/>
      <c r="W379" s="16"/>
      <c r="X379" s="16"/>
      <c r="Y379" s="16"/>
      <c r="Z379" s="16"/>
      <c r="AA379" s="16"/>
      <c r="AB379" s="16"/>
      <c r="AC379" s="16"/>
      <c r="AD379" s="16"/>
      <c r="AE379" s="16"/>
      <c r="AT379" s="276" t="s">
        <v>139</v>
      </c>
      <c r="AU379" s="276" t="s">
        <v>85</v>
      </c>
      <c r="AV379" s="16" t="s">
        <v>135</v>
      </c>
      <c r="AW379" s="16" t="s">
        <v>35</v>
      </c>
      <c r="AX379" s="16" t="s">
        <v>83</v>
      </c>
      <c r="AY379" s="276" t="s">
        <v>127</v>
      </c>
    </row>
    <row r="380" s="2" customFormat="1" ht="24.15" customHeight="1">
      <c r="A380" s="41"/>
      <c r="B380" s="42"/>
      <c r="C380" s="215" t="s">
        <v>530</v>
      </c>
      <c r="D380" s="215" t="s">
        <v>130</v>
      </c>
      <c r="E380" s="216" t="s">
        <v>531</v>
      </c>
      <c r="F380" s="217" t="s">
        <v>532</v>
      </c>
      <c r="G380" s="218" t="s">
        <v>305</v>
      </c>
      <c r="H380" s="219">
        <v>1</v>
      </c>
      <c r="I380" s="220"/>
      <c r="J380" s="221">
        <f>ROUND(I380*H380,2)</f>
        <v>0</v>
      </c>
      <c r="K380" s="217" t="s">
        <v>134</v>
      </c>
      <c r="L380" s="47"/>
      <c r="M380" s="222" t="s">
        <v>19</v>
      </c>
      <c r="N380" s="223" t="s">
        <v>47</v>
      </c>
      <c r="O380" s="87"/>
      <c r="P380" s="224">
        <f>O380*H380</f>
        <v>0</v>
      </c>
      <c r="Q380" s="224">
        <v>0</v>
      </c>
      <c r="R380" s="224">
        <f>Q380*H380</f>
        <v>0</v>
      </c>
      <c r="S380" s="224">
        <v>0.20999999999999999</v>
      </c>
      <c r="T380" s="225">
        <f>S380*H380</f>
        <v>0.20999999999999999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26" t="s">
        <v>135</v>
      </c>
      <c r="AT380" s="226" t="s">
        <v>130</v>
      </c>
      <c r="AU380" s="226" t="s">
        <v>85</v>
      </c>
      <c r="AY380" s="20" t="s">
        <v>127</v>
      </c>
      <c r="BE380" s="227">
        <f>IF(N380="základní",J380,0)</f>
        <v>0</v>
      </c>
      <c r="BF380" s="227">
        <f>IF(N380="snížená",J380,0)</f>
        <v>0</v>
      </c>
      <c r="BG380" s="227">
        <f>IF(N380="zákl. přenesená",J380,0)</f>
        <v>0</v>
      </c>
      <c r="BH380" s="227">
        <f>IF(N380="sníž. přenesená",J380,0)</f>
        <v>0</v>
      </c>
      <c r="BI380" s="227">
        <f>IF(N380="nulová",J380,0)</f>
        <v>0</v>
      </c>
      <c r="BJ380" s="20" t="s">
        <v>83</v>
      </c>
      <c r="BK380" s="227">
        <f>ROUND(I380*H380,2)</f>
        <v>0</v>
      </c>
      <c r="BL380" s="20" t="s">
        <v>135</v>
      </c>
      <c r="BM380" s="226" t="s">
        <v>533</v>
      </c>
    </row>
    <row r="381" s="2" customFormat="1">
      <c r="A381" s="41"/>
      <c r="B381" s="42"/>
      <c r="C381" s="43"/>
      <c r="D381" s="228" t="s">
        <v>137</v>
      </c>
      <c r="E381" s="43"/>
      <c r="F381" s="229" t="s">
        <v>534</v>
      </c>
      <c r="G381" s="43"/>
      <c r="H381" s="43"/>
      <c r="I381" s="230"/>
      <c r="J381" s="43"/>
      <c r="K381" s="43"/>
      <c r="L381" s="47"/>
      <c r="M381" s="231"/>
      <c r="N381" s="232"/>
      <c r="O381" s="87"/>
      <c r="P381" s="87"/>
      <c r="Q381" s="87"/>
      <c r="R381" s="87"/>
      <c r="S381" s="87"/>
      <c r="T381" s="88"/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T381" s="20" t="s">
        <v>137</v>
      </c>
      <c r="AU381" s="20" t="s">
        <v>85</v>
      </c>
    </row>
    <row r="382" s="13" customFormat="1">
      <c r="A382" s="13"/>
      <c r="B382" s="233"/>
      <c r="C382" s="234"/>
      <c r="D382" s="235" t="s">
        <v>139</v>
      </c>
      <c r="E382" s="236" t="s">
        <v>19</v>
      </c>
      <c r="F382" s="237" t="s">
        <v>297</v>
      </c>
      <c r="G382" s="234"/>
      <c r="H382" s="236" t="s">
        <v>19</v>
      </c>
      <c r="I382" s="238"/>
      <c r="J382" s="234"/>
      <c r="K382" s="234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139</v>
      </c>
      <c r="AU382" s="243" t="s">
        <v>85</v>
      </c>
      <c r="AV382" s="13" t="s">
        <v>83</v>
      </c>
      <c r="AW382" s="13" t="s">
        <v>35</v>
      </c>
      <c r="AX382" s="13" t="s">
        <v>76</v>
      </c>
      <c r="AY382" s="243" t="s">
        <v>127</v>
      </c>
    </row>
    <row r="383" s="14" customFormat="1">
      <c r="A383" s="14"/>
      <c r="B383" s="244"/>
      <c r="C383" s="245"/>
      <c r="D383" s="235" t="s">
        <v>139</v>
      </c>
      <c r="E383" s="246" t="s">
        <v>19</v>
      </c>
      <c r="F383" s="247" t="s">
        <v>83</v>
      </c>
      <c r="G383" s="245"/>
      <c r="H383" s="248">
        <v>1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4" t="s">
        <v>139</v>
      </c>
      <c r="AU383" s="254" t="s">
        <v>85</v>
      </c>
      <c r="AV383" s="14" t="s">
        <v>85</v>
      </c>
      <c r="AW383" s="14" t="s">
        <v>35</v>
      </c>
      <c r="AX383" s="14" t="s">
        <v>76</v>
      </c>
      <c r="AY383" s="254" t="s">
        <v>127</v>
      </c>
    </row>
    <row r="384" s="16" customFormat="1">
      <c r="A384" s="16"/>
      <c r="B384" s="266"/>
      <c r="C384" s="267"/>
      <c r="D384" s="235" t="s">
        <v>139</v>
      </c>
      <c r="E384" s="268" t="s">
        <v>19</v>
      </c>
      <c r="F384" s="269" t="s">
        <v>153</v>
      </c>
      <c r="G384" s="267"/>
      <c r="H384" s="270">
        <v>1</v>
      </c>
      <c r="I384" s="271"/>
      <c r="J384" s="267"/>
      <c r="K384" s="267"/>
      <c r="L384" s="272"/>
      <c r="M384" s="273"/>
      <c r="N384" s="274"/>
      <c r="O384" s="274"/>
      <c r="P384" s="274"/>
      <c r="Q384" s="274"/>
      <c r="R384" s="274"/>
      <c r="S384" s="274"/>
      <c r="T384" s="275"/>
      <c r="U384" s="16"/>
      <c r="V384" s="16"/>
      <c r="W384" s="16"/>
      <c r="X384" s="16"/>
      <c r="Y384" s="16"/>
      <c r="Z384" s="16"/>
      <c r="AA384" s="16"/>
      <c r="AB384" s="16"/>
      <c r="AC384" s="16"/>
      <c r="AD384" s="16"/>
      <c r="AE384" s="16"/>
      <c r="AT384" s="276" t="s">
        <v>139</v>
      </c>
      <c r="AU384" s="276" t="s">
        <v>85</v>
      </c>
      <c r="AV384" s="16" t="s">
        <v>135</v>
      </c>
      <c r="AW384" s="16" t="s">
        <v>35</v>
      </c>
      <c r="AX384" s="16" t="s">
        <v>83</v>
      </c>
      <c r="AY384" s="276" t="s">
        <v>127</v>
      </c>
    </row>
    <row r="385" s="2" customFormat="1" ht="24.15" customHeight="1">
      <c r="A385" s="41"/>
      <c r="B385" s="42"/>
      <c r="C385" s="215" t="s">
        <v>535</v>
      </c>
      <c r="D385" s="215" t="s">
        <v>130</v>
      </c>
      <c r="E385" s="216" t="s">
        <v>536</v>
      </c>
      <c r="F385" s="217" t="s">
        <v>537</v>
      </c>
      <c r="G385" s="218" t="s">
        <v>305</v>
      </c>
      <c r="H385" s="219">
        <v>1</v>
      </c>
      <c r="I385" s="220"/>
      <c r="J385" s="221">
        <f>ROUND(I385*H385,2)</f>
        <v>0</v>
      </c>
      <c r="K385" s="217" t="s">
        <v>134</v>
      </c>
      <c r="L385" s="47"/>
      <c r="M385" s="222" t="s">
        <v>19</v>
      </c>
      <c r="N385" s="223" t="s">
        <v>47</v>
      </c>
      <c r="O385" s="87"/>
      <c r="P385" s="224">
        <f>O385*H385</f>
        <v>0</v>
      </c>
      <c r="Q385" s="224">
        <v>0</v>
      </c>
      <c r="R385" s="224">
        <f>Q385*H385</f>
        <v>0</v>
      </c>
      <c r="S385" s="224">
        <v>0.28499999999999998</v>
      </c>
      <c r="T385" s="225">
        <f>S385*H385</f>
        <v>0.28499999999999998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26" t="s">
        <v>135</v>
      </c>
      <c r="AT385" s="226" t="s">
        <v>130</v>
      </c>
      <c r="AU385" s="226" t="s">
        <v>85</v>
      </c>
      <c r="AY385" s="20" t="s">
        <v>127</v>
      </c>
      <c r="BE385" s="227">
        <f>IF(N385="základní",J385,0)</f>
        <v>0</v>
      </c>
      <c r="BF385" s="227">
        <f>IF(N385="snížená",J385,0)</f>
        <v>0</v>
      </c>
      <c r="BG385" s="227">
        <f>IF(N385="zákl. přenesená",J385,0)</f>
        <v>0</v>
      </c>
      <c r="BH385" s="227">
        <f>IF(N385="sníž. přenesená",J385,0)</f>
        <v>0</v>
      </c>
      <c r="BI385" s="227">
        <f>IF(N385="nulová",J385,0)</f>
        <v>0</v>
      </c>
      <c r="BJ385" s="20" t="s">
        <v>83</v>
      </c>
      <c r="BK385" s="227">
        <f>ROUND(I385*H385,2)</f>
        <v>0</v>
      </c>
      <c r="BL385" s="20" t="s">
        <v>135</v>
      </c>
      <c r="BM385" s="226" t="s">
        <v>538</v>
      </c>
    </row>
    <row r="386" s="2" customFormat="1">
      <c r="A386" s="41"/>
      <c r="B386" s="42"/>
      <c r="C386" s="43"/>
      <c r="D386" s="228" t="s">
        <v>137</v>
      </c>
      <c r="E386" s="43"/>
      <c r="F386" s="229" t="s">
        <v>539</v>
      </c>
      <c r="G386" s="43"/>
      <c r="H386" s="43"/>
      <c r="I386" s="230"/>
      <c r="J386" s="43"/>
      <c r="K386" s="43"/>
      <c r="L386" s="47"/>
      <c r="M386" s="231"/>
      <c r="N386" s="232"/>
      <c r="O386" s="87"/>
      <c r="P386" s="87"/>
      <c r="Q386" s="87"/>
      <c r="R386" s="87"/>
      <c r="S386" s="87"/>
      <c r="T386" s="88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T386" s="20" t="s">
        <v>137</v>
      </c>
      <c r="AU386" s="20" t="s">
        <v>85</v>
      </c>
    </row>
    <row r="387" s="13" customFormat="1">
      <c r="A387" s="13"/>
      <c r="B387" s="233"/>
      <c r="C387" s="234"/>
      <c r="D387" s="235" t="s">
        <v>139</v>
      </c>
      <c r="E387" s="236" t="s">
        <v>19</v>
      </c>
      <c r="F387" s="237" t="s">
        <v>297</v>
      </c>
      <c r="G387" s="234"/>
      <c r="H387" s="236" t="s">
        <v>19</v>
      </c>
      <c r="I387" s="238"/>
      <c r="J387" s="234"/>
      <c r="K387" s="234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139</v>
      </c>
      <c r="AU387" s="243" t="s">
        <v>85</v>
      </c>
      <c r="AV387" s="13" t="s">
        <v>83</v>
      </c>
      <c r="AW387" s="13" t="s">
        <v>35</v>
      </c>
      <c r="AX387" s="13" t="s">
        <v>76</v>
      </c>
      <c r="AY387" s="243" t="s">
        <v>127</v>
      </c>
    </row>
    <row r="388" s="14" customFormat="1">
      <c r="A388" s="14"/>
      <c r="B388" s="244"/>
      <c r="C388" s="245"/>
      <c r="D388" s="235" t="s">
        <v>139</v>
      </c>
      <c r="E388" s="246" t="s">
        <v>19</v>
      </c>
      <c r="F388" s="247" t="s">
        <v>83</v>
      </c>
      <c r="G388" s="245"/>
      <c r="H388" s="248">
        <v>1</v>
      </c>
      <c r="I388" s="249"/>
      <c r="J388" s="245"/>
      <c r="K388" s="245"/>
      <c r="L388" s="250"/>
      <c r="M388" s="251"/>
      <c r="N388" s="252"/>
      <c r="O388" s="252"/>
      <c r="P388" s="252"/>
      <c r="Q388" s="252"/>
      <c r="R388" s="252"/>
      <c r="S388" s="252"/>
      <c r="T388" s="25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4" t="s">
        <v>139</v>
      </c>
      <c r="AU388" s="254" t="s">
        <v>85</v>
      </c>
      <c r="AV388" s="14" t="s">
        <v>85</v>
      </c>
      <c r="AW388" s="14" t="s">
        <v>35</v>
      </c>
      <c r="AX388" s="14" t="s">
        <v>76</v>
      </c>
      <c r="AY388" s="254" t="s">
        <v>127</v>
      </c>
    </row>
    <row r="389" s="16" customFormat="1">
      <c r="A389" s="16"/>
      <c r="B389" s="266"/>
      <c r="C389" s="267"/>
      <c r="D389" s="235" t="s">
        <v>139</v>
      </c>
      <c r="E389" s="268" t="s">
        <v>19</v>
      </c>
      <c r="F389" s="269" t="s">
        <v>153</v>
      </c>
      <c r="G389" s="267"/>
      <c r="H389" s="270">
        <v>1</v>
      </c>
      <c r="I389" s="271"/>
      <c r="J389" s="267"/>
      <c r="K389" s="267"/>
      <c r="L389" s="272"/>
      <c r="M389" s="273"/>
      <c r="N389" s="274"/>
      <c r="O389" s="274"/>
      <c r="P389" s="274"/>
      <c r="Q389" s="274"/>
      <c r="R389" s="274"/>
      <c r="S389" s="274"/>
      <c r="T389" s="275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T389" s="276" t="s">
        <v>139</v>
      </c>
      <c r="AU389" s="276" t="s">
        <v>85</v>
      </c>
      <c r="AV389" s="16" t="s">
        <v>135</v>
      </c>
      <c r="AW389" s="16" t="s">
        <v>35</v>
      </c>
      <c r="AX389" s="16" t="s">
        <v>83</v>
      </c>
      <c r="AY389" s="276" t="s">
        <v>127</v>
      </c>
    </row>
    <row r="390" s="2" customFormat="1" ht="24.15" customHeight="1">
      <c r="A390" s="41"/>
      <c r="B390" s="42"/>
      <c r="C390" s="215" t="s">
        <v>540</v>
      </c>
      <c r="D390" s="215" t="s">
        <v>130</v>
      </c>
      <c r="E390" s="216" t="s">
        <v>541</v>
      </c>
      <c r="F390" s="217" t="s">
        <v>542</v>
      </c>
      <c r="G390" s="218" t="s">
        <v>486</v>
      </c>
      <c r="H390" s="219">
        <v>1</v>
      </c>
      <c r="I390" s="220"/>
      <c r="J390" s="221">
        <f>ROUND(I390*H390,2)</f>
        <v>0</v>
      </c>
      <c r="K390" s="217" t="s">
        <v>19</v>
      </c>
      <c r="L390" s="47"/>
      <c r="M390" s="222" t="s">
        <v>19</v>
      </c>
      <c r="N390" s="223" t="s">
        <v>47</v>
      </c>
      <c r="O390" s="87"/>
      <c r="P390" s="224">
        <f>O390*H390</f>
        <v>0</v>
      </c>
      <c r="Q390" s="224">
        <v>0</v>
      </c>
      <c r="R390" s="224">
        <f>Q390*H390</f>
        <v>0</v>
      </c>
      <c r="S390" s="224">
        <v>0</v>
      </c>
      <c r="T390" s="225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26" t="s">
        <v>135</v>
      </c>
      <c r="AT390" s="226" t="s">
        <v>130</v>
      </c>
      <c r="AU390" s="226" t="s">
        <v>85</v>
      </c>
      <c r="AY390" s="20" t="s">
        <v>127</v>
      </c>
      <c r="BE390" s="227">
        <f>IF(N390="základní",J390,0)</f>
        <v>0</v>
      </c>
      <c r="BF390" s="227">
        <f>IF(N390="snížená",J390,0)</f>
        <v>0</v>
      </c>
      <c r="BG390" s="227">
        <f>IF(N390="zákl. přenesená",J390,0)</f>
        <v>0</v>
      </c>
      <c r="BH390" s="227">
        <f>IF(N390="sníž. přenesená",J390,0)</f>
        <v>0</v>
      </c>
      <c r="BI390" s="227">
        <f>IF(N390="nulová",J390,0)</f>
        <v>0</v>
      </c>
      <c r="BJ390" s="20" t="s">
        <v>83</v>
      </c>
      <c r="BK390" s="227">
        <f>ROUND(I390*H390,2)</f>
        <v>0</v>
      </c>
      <c r="BL390" s="20" t="s">
        <v>135</v>
      </c>
      <c r="BM390" s="226" t="s">
        <v>543</v>
      </c>
    </row>
    <row r="391" s="13" customFormat="1">
      <c r="A391" s="13"/>
      <c r="B391" s="233"/>
      <c r="C391" s="234"/>
      <c r="D391" s="235" t="s">
        <v>139</v>
      </c>
      <c r="E391" s="236" t="s">
        <v>19</v>
      </c>
      <c r="F391" s="237" t="s">
        <v>297</v>
      </c>
      <c r="G391" s="234"/>
      <c r="H391" s="236" t="s">
        <v>19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139</v>
      </c>
      <c r="AU391" s="243" t="s">
        <v>85</v>
      </c>
      <c r="AV391" s="13" t="s">
        <v>83</v>
      </c>
      <c r="AW391" s="13" t="s">
        <v>35</v>
      </c>
      <c r="AX391" s="13" t="s">
        <v>76</v>
      </c>
      <c r="AY391" s="243" t="s">
        <v>127</v>
      </c>
    </row>
    <row r="392" s="14" customFormat="1">
      <c r="A392" s="14"/>
      <c r="B392" s="244"/>
      <c r="C392" s="245"/>
      <c r="D392" s="235" t="s">
        <v>139</v>
      </c>
      <c r="E392" s="246" t="s">
        <v>19</v>
      </c>
      <c r="F392" s="247" t="s">
        <v>83</v>
      </c>
      <c r="G392" s="245"/>
      <c r="H392" s="248">
        <v>1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139</v>
      </c>
      <c r="AU392" s="254" t="s">
        <v>85</v>
      </c>
      <c r="AV392" s="14" t="s">
        <v>85</v>
      </c>
      <c r="AW392" s="14" t="s">
        <v>35</v>
      </c>
      <c r="AX392" s="14" t="s">
        <v>76</v>
      </c>
      <c r="AY392" s="254" t="s">
        <v>127</v>
      </c>
    </row>
    <row r="393" s="16" customFormat="1">
      <c r="A393" s="16"/>
      <c r="B393" s="266"/>
      <c r="C393" s="267"/>
      <c r="D393" s="235" t="s">
        <v>139</v>
      </c>
      <c r="E393" s="268" t="s">
        <v>19</v>
      </c>
      <c r="F393" s="269" t="s">
        <v>153</v>
      </c>
      <c r="G393" s="267"/>
      <c r="H393" s="270">
        <v>1</v>
      </c>
      <c r="I393" s="271"/>
      <c r="J393" s="267"/>
      <c r="K393" s="267"/>
      <c r="L393" s="272"/>
      <c r="M393" s="273"/>
      <c r="N393" s="274"/>
      <c r="O393" s="274"/>
      <c r="P393" s="274"/>
      <c r="Q393" s="274"/>
      <c r="R393" s="274"/>
      <c r="S393" s="274"/>
      <c r="T393" s="275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76" t="s">
        <v>139</v>
      </c>
      <c r="AU393" s="276" t="s">
        <v>85</v>
      </c>
      <c r="AV393" s="16" t="s">
        <v>135</v>
      </c>
      <c r="AW393" s="16" t="s">
        <v>35</v>
      </c>
      <c r="AX393" s="16" t="s">
        <v>83</v>
      </c>
      <c r="AY393" s="276" t="s">
        <v>127</v>
      </c>
    </row>
    <row r="394" s="12" customFormat="1" ht="22.8" customHeight="1">
      <c r="A394" s="12"/>
      <c r="B394" s="199"/>
      <c r="C394" s="200"/>
      <c r="D394" s="201" t="s">
        <v>75</v>
      </c>
      <c r="E394" s="213" t="s">
        <v>196</v>
      </c>
      <c r="F394" s="213" t="s">
        <v>197</v>
      </c>
      <c r="G394" s="200"/>
      <c r="H394" s="200"/>
      <c r="I394" s="203"/>
      <c r="J394" s="214">
        <f>BK394</f>
        <v>0</v>
      </c>
      <c r="K394" s="200"/>
      <c r="L394" s="205"/>
      <c r="M394" s="206"/>
      <c r="N394" s="207"/>
      <c r="O394" s="207"/>
      <c r="P394" s="208">
        <f>SUM(P395:P491)</f>
        <v>0</v>
      </c>
      <c r="Q394" s="207"/>
      <c r="R394" s="208">
        <f>SUM(R395:R491)</f>
        <v>0</v>
      </c>
      <c r="S394" s="207"/>
      <c r="T394" s="209">
        <f>SUM(T395:T491)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10" t="s">
        <v>83</v>
      </c>
      <c r="AT394" s="211" t="s">
        <v>75</v>
      </c>
      <c r="AU394" s="211" t="s">
        <v>83</v>
      </c>
      <c r="AY394" s="210" t="s">
        <v>127</v>
      </c>
      <c r="BK394" s="212">
        <f>SUM(BK395:BK491)</f>
        <v>0</v>
      </c>
    </row>
    <row r="395" s="2" customFormat="1" ht="44.25" customHeight="1">
      <c r="A395" s="41"/>
      <c r="B395" s="42"/>
      <c r="C395" s="215" t="s">
        <v>544</v>
      </c>
      <c r="D395" s="215" t="s">
        <v>130</v>
      </c>
      <c r="E395" s="216" t="s">
        <v>545</v>
      </c>
      <c r="F395" s="217" t="s">
        <v>546</v>
      </c>
      <c r="G395" s="218" t="s">
        <v>201</v>
      </c>
      <c r="H395" s="219">
        <v>15848.281999999999</v>
      </c>
      <c r="I395" s="220"/>
      <c r="J395" s="221">
        <f>ROUND(I395*H395,2)</f>
        <v>0</v>
      </c>
      <c r="K395" s="217" t="s">
        <v>134</v>
      </c>
      <c r="L395" s="47"/>
      <c r="M395" s="222" t="s">
        <v>19</v>
      </c>
      <c r="N395" s="223" t="s">
        <v>47</v>
      </c>
      <c r="O395" s="87"/>
      <c r="P395" s="224">
        <f>O395*H395</f>
        <v>0</v>
      </c>
      <c r="Q395" s="224">
        <v>0</v>
      </c>
      <c r="R395" s="224">
        <f>Q395*H395</f>
        <v>0</v>
      </c>
      <c r="S395" s="224">
        <v>0</v>
      </c>
      <c r="T395" s="225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26" t="s">
        <v>135</v>
      </c>
      <c r="AT395" s="226" t="s">
        <v>130</v>
      </c>
      <c r="AU395" s="226" t="s">
        <v>85</v>
      </c>
      <c r="AY395" s="20" t="s">
        <v>127</v>
      </c>
      <c r="BE395" s="227">
        <f>IF(N395="základní",J395,0)</f>
        <v>0</v>
      </c>
      <c r="BF395" s="227">
        <f>IF(N395="snížená",J395,0)</f>
        <v>0</v>
      </c>
      <c r="BG395" s="227">
        <f>IF(N395="zákl. přenesená",J395,0)</f>
        <v>0</v>
      </c>
      <c r="BH395" s="227">
        <f>IF(N395="sníž. přenesená",J395,0)</f>
        <v>0</v>
      </c>
      <c r="BI395" s="227">
        <f>IF(N395="nulová",J395,0)</f>
        <v>0</v>
      </c>
      <c r="BJ395" s="20" t="s">
        <v>83</v>
      </c>
      <c r="BK395" s="227">
        <f>ROUND(I395*H395,2)</f>
        <v>0</v>
      </c>
      <c r="BL395" s="20" t="s">
        <v>135</v>
      </c>
      <c r="BM395" s="226" t="s">
        <v>547</v>
      </c>
    </row>
    <row r="396" s="2" customFormat="1">
      <c r="A396" s="41"/>
      <c r="B396" s="42"/>
      <c r="C396" s="43"/>
      <c r="D396" s="228" t="s">
        <v>137</v>
      </c>
      <c r="E396" s="43"/>
      <c r="F396" s="229" t="s">
        <v>548</v>
      </c>
      <c r="G396" s="43"/>
      <c r="H396" s="43"/>
      <c r="I396" s="230"/>
      <c r="J396" s="43"/>
      <c r="K396" s="43"/>
      <c r="L396" s="47"/>
      <c r="M396" s="231"/>
      <c r="N396" s="232"/>
      <c r="O396" s="87"/>
      <c r="P396" s="87"/>
      <c r="Q396" s="87"/>
      <c r="R396" s="87"/>
      <c r="S396" s="87"/>
      <c r="T396" s="88"/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T396" s="20" t="s">
        <v>137</v>
      </c>
      <c r="AU396" s="20" t="s">
        <v>85</v>
      </c>
    </row>
    <row r="397" s="13" customFormat="1">
      <c r="A397" s="13"/>
      <c r="B397" s="233"/>
      <c r="C397" s="234"/>
      <c r="D397" s="235" t="s">
        <v>139</v>
      </c>
      <c r="E397" s="236" t="s">
        <v>19</v>
      </c>
      <c r="F397" s="237" t="s">
        <v>549</v>
      </c>
      <c r="G397" s="234"/>
      <c r="H397" s="236" t="s">
        <v>19</v>
      </c>
      <c r="I397" s="238"/>
      <c r="J397" s="234"/>
      <c r="K397" s="234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139</v>
      </c>
      <c r="AU397" s="243" t="s">
        <v>85</v>
      </c>
      <c r="AV397" s="13" t="s">
        <v>83</v>
      </c>
      <c r="AW397" s="13" t="s">
        <v>35</v>
      </c>
      <c r="AX397" s="13" t="s">
        <v>76</v>
      </c>
      <c r="AY397" s="243" t="s">
        <v>127</v>
      </c>
    </row>
    <row r="398" s="14" customFormat="1">
      <c r="A398" s="14"/>
      <c r="B398" s="244"/>
      <c r="C398" s="245"/>
      <c r="D398" s="235" t="s">
        <v>139</v>
      </c>
      <c r="E398" s="246" t="s">
        <v>19</v>
      </c>
      <c r="F398" s="247" t="s">
        <v>550</v>
      </c>
      <c r="G398" s="245"/>
      <c r="H398" s="248">
        <v>300.88</v>
      </c>
      <c r="I398" s="249"/>
      <c r="J398" s="245"/>
      <c r="K398" s="245"/>
      <c r="L398" s="250"/>
      <c r="M398" s="251"/>
      <c r="N398" s="252"/>
      <c r="O398" s="252"/>
      <c r="P398" s="252"/>
      <c r="Q398" s="252"/>
      <c r="R398" s="252"/>
      <c r="S398" s="252"/>
      <c r="T398" s="25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4" t="s">
        <v>139</v>
      </c>
      <c r="AU398" s="254" t="s">
        <v>85</v>
      </c>
      <c r="AV398" s="14" t="s">
        <v>85</v>
      </c>
      <c r="AW398" s="14" t="s">
        <v>35</v>
      </c>
      <c r="AX398" s="14" t="s">
        <v>76</v>
      </c>
      <c r="AY398" s="254" t="s">
        <v>127</v>
      </c>
    </row>
    <row r="399" s="14" customFormat="1">
      <c r="A399" s="14"/>
      <c r="B399" s="244"/>
      <c r="C399" s="245"/>
      <c r="D399" s="235" t="s">
        <v>139</v>
      </c>
      <c r="E399" s="246" t="s">
        <v>19</v>
      </c>
      <c r="F399" s="247" t="s">
        <v>551</v>
      </c>
      <c r="G399" s="245"/>
      <c r="H399" s="248">
        <v>484.75</v>
      </c>
      <c r="I399" s="249"/>
      <c r="J399" s="245"/>
      <c r="K399" s="245"/>
      <c r="L399" s="250"/>
      <c r="M399" s="251"/>
      <c r="N399" s="252"/>
      <c r="O399" s="252"/>
      <c r="P399" s="252"/>
      <c r="Q399" s="252"/>
      <c r="R399" s="252"/>
      <c r="S399" s="252"/>
      <c r="T399" s="25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4" t="s">
        <v>139</v>
      </c>
      <c r="AU399" s="254" t="s">
        <v>85</v>
      </c>
      <c r="AV399" s="14" t="s">
        <v>85</v>
      </c>
      <c r="AW399" s="14" t="s">
        <v>35</v>
      </c>
      <c r="AX399" s="14" t="s">
        <v>76</v>
      </c>
      <c r="AY399" s="254" t="s">
        <v>127</v>
      </c>
    </row>
    <row r="400" s="14" customFormat="1">
      <c r="A400" s="14"/>
      <c r="B400" s="244"/>
      <c r="C400" s="245"/>
      <c r="D400" s="235" t="s">
        <v>139</v>
      </c>
      <c r="E400" s="246" t="s">
        <v>19</v>
      </c>
      <c r="F400" s="247" t="s">
        <v>552</v>
      </c>
      <c r="G400" s="245"/>
      <c r="H400" s="248">
        <v>240.185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139</v>
      </c>
      <c r="AU400" s="254" t="s">
        <v>85</v>
      </c>
      <c r="AV400" s="14" t="s">
        <v>85</v>
      </c>
      <c r="AW400" s="14" t="s">
        <v>35</v>
      </c>
      <c r="AX400" s="14" t="s">
        <v>76</v>
      </c>
      <c r="AY400" s="254" t="s">
        <v>127</v>
      </c>
    </row>
    <row r="401" s="14" customFormat="1">
      <c r="A401" s="14"/>
      <c r="B401" s="244"/>
      <c r="C401" s="245"/>
      <c r="D401" s="235" t="s">
        <v>139</v>
      </c>
      <c r="E401" s="246" t="s">
        <v>19</v>
      </c>
      <c r="F401" s="247" t="s">
        <v>553</v>
      </c>
      <c r="G401" s="245"/>
      <c r="H401" s="248">
        <v>386.95999999999998</v>
      </c>
      <c r="I401" s="249"/>
      <c r="J401" s="245"/>
      <c r="K401" s="245"/>
      <c r="L401" s="250"/>
      <c r="M401" s="251"/>
      <c r="N401" s="252"/>
      <c r="O401" s="252"/>
      <c r="P401" s="252"/>
      <c r="Q401" s="252"/>
      <c r="R401" s="252"/>
      <c r="S401" s="252"/>
      <c r="T401" s="253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4" t="s">
        <v>139</v>
      </c>
      <c r="AU401" s="254" t="s">
        <v>85</v>
      </c>
      <c r="AV401" s="14" t="s">
        <v>85</v>
      </c>
      <c r="AW401" s="14" t="s">
        <v>35</v>
      </c>
      <c r="AX401" s="14" t="s">
        <v>76</v>
      </c>
      <c r="AY401" s="254" t="s">
        <v>127</v>
      </c>
    </row>
    <row r="402" s="14" customFormat="1">
      <c r="A402" s="14"/>
      <c r="B402" s="244"/>
      <c r="C402" s="245"/>
      <c r="D402" s="235" t="s">
        <v>139</v>
      </c>
      <c r="E402" s="246" t="s">
        <v>19</v>
      </c>
      <c r="F402" s="247" t="s">
        <v>554</v>
      </c>
      <c r="G402" s="245"/>
      <c r="H402" s="248">
        <v>3261.4549999999999</v>
      </c>
      <c r="I402" s="249"/>
      <c r="J402" s="245"/>
      <c r="K402" s="245"/>
      <c r="L402" s="250"/>
      <c r="M402" s="251"/>
      <c r="N402" s="252"/>
      <c r="O402" s="252"/>
      <c r="P402" s="252"/>
      <c r="Q402" s="252"/>
      <c r="R402" s="252"/>
      <c r="S402" s="252"/>
      <c r="T402" s="25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4" t="s">
        <v>139</v>
      </c>
      <c r="AU402" s="254" t="s">
        <v>85</v>
      </c>
      <c r="AV402" s="14" t="s">
        <v>85</v>
      </c>
      <c r="AW402" s="14" t="s">
        <v>35</v>
      </c>
      <c r="AX402" s="14" t="s">
        <v>76</v>
      </c>
      <c r="AY402" s="254" t="s">
        <v>127</v>
      </c>
    </row>
    <row r="403" s="14" customFormat="1">
      <c r="A403" s="14"/>
      <c r="B403" s="244"/>
      <c r="C403" s="245"/>
      <c r="D403" s="235" t="s">
        <v>139</v>
      </c>
      <c r="E403" s="246" t="s">
        <v>19</v>
      </c>
      <c r="F403" s="247" t="s">
        <v>555</v>
      </c>
      <c r="G403" s="245"/>
      <c r="H403" s="248">
        <v>16.199999999999999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4" t="s">
        <v>139</v>
      </c>
      <c r="AU403" s="254" t="s">
        <v>85</v>
      </c>
      <c r="AV403" s="14" t="s">
        <v>85</v>
      </c>
      <c r="AW403" s="14" t="s">
        <v>35</v>
      </c>
      <c r="AX403" s="14" t="s">
        <v>76</v>
      </c>
      <c r="AY403" s="254" t="s">
        <v>127</v>
      </c>
    </row>
    <row r="404" s="15" customFormat="1">
      <c r="A404" s="15"/>
      <c r="B404" s="255"/>
      <c r="C404" s="256"/>
      <c r="D404" s="235" t="s">
        <v>139</v>
      </c>
      <c r="E404" s="257" t="s">
        <v>19</v>
      </c>
      <c r="F404" s="258" t="s">
        <v>143</v>
      </c>
      <c r="G404" s="256"/>
      <c r="H404" s="259">
        <v>4690.4300000000003</v>
      </c>
      <c r="I404" s="260"/>
      <c r="J404" s="256"/>
      <c r="K404" s="256"/>
      <c r="L404" s="261"/>
      <c r="M404" s="262"/>
      <c r="N404" s="263"/>
      <c r="O404" s="263"/>
      <c r="P404" s="263"/>
      <c r="Q404" s="263"/>
      <c r="R404" s="263"/>
      <c r="S404" s="263"/>
      <c r="T404" s="264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5" t="s">
        <v>139</v>
      </c>
      <c r="AU404" s="265" t="s">
        <v>85</v>
      </c>
      <c r="AV404" s="15" t="s">
        <v>144</v>
      </c>
      <c r="AW404" s="15" t="s">
        <v>35</v>
      </c>
      <c r="AX404" s="15" t="s">
        <v>76</v>
      </c>
      <c r="AY404" s="265" t="s">
        <v>127</v>
      </c>
    </row>
    <row r="405" s="13" customFormat="1">
      <c r="A405" s="13"/>
      <c r="B405" s="233"/>
      <c r="C405" s="234"/>
      <c r="D405" s="235" t="s">
        <v>139</v>
      </c>
      <c r="E405" s="236" t="s">
        <v>19</v>
      </c>
      <c r="F405" s="237" t="s">
        <v>556</v>
      </c>
      <c r="G405" s="234"/>
      <c r="H405" s="236" t="s">
        <v>19</v>
      </c>
      <c r="I405" s="238"/>
      <c r="J405" s="234"/>
      <c r="K405" s="234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139</v>
      </c>
      <c r="AU405" s="243" t="s">
        <v>85</v>
      </c>
      <c r="AV405" s="13" t="s">
        <v>83</v>
      </c>
      <c r="AW405" s="13" t="s">
        <v>35</v>
      </c>
      <c r="AX405" s="13" t="s">
        <v>76</v>
      </c>
      <c r="AY405" s="243" t="s">
        <v>127</v>
      </c>
    </row>
    <row r="406" s="14" customFormat="1">
      <c r="A406" s="14"/>
      <c r="B406" s="244"/>
      <c r="C406" s="245"/>
      <c r="D406" s="235" t="s">
        <v>139</v>
      </c>
      <c r="E406" s="246" t="s">
        <v>19</v>
      </c>
      <c r="F406" s="247" t="s">
        <v>557</v>
      </c>
      <c r="G406" s="245"/>
      <c r="H406" s="248">
        <v>193.35499999999999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4" t="s">
        <v>139</v>
      </c>
      <c r="AU406" s="254" t="s">
        <v>85</v>
      </c>
      <c r="AV406" s="14" t="s">
        <v>85</v>
      </c>
      <c r="AW406" s="14" t="s">
        <v>35</v>
      </c>
      <c r="AX406" s="14" t="s">
        <v>76</v>
      </c>
      <c r="AY406" s="254" t="s">
        <v>127</v>
      </c>
    </row>
    <row r="407" s="14" customFormat="1">
      <c r="A407" s="14"/>
      <c r="B407" s="244"/>
      <c r="C407" s="245"/>
      <c r="D407" s="235" t="s">
        <v>139</v>
      </c>
      <c r="E407" s="246" t="s">
        <v>19</v>
      </c>
      <c r="F407" s="247" t="s">
        <v>558</v>
      </c>
      <c r="G407" s="245"/>
      <c r="H407" s="248">
        <v>346.93000000000001</v>
      </c>
      <c r="I407" s="249"/>
      <c r="J407" s="245"/>
      <c r="K407" s="245"/>
      <c r="L407" s="250"/>
      <c r="M407" s="251"/>
      <c r="N407" s="252"/>
      <c r="O407" s="252"/>
      <c r="P407" s="252"/>
      <c r="Q407" s="252"/>
      <c r="R407" s="252"/>
      <c r="S407" s="252"/>
      <c r="T407" s="25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4" t="s">
        <v>139</v>
      </c>
      <c r="AU407" s="254" t="s">
        <v>85</v>
      </c>
      <c r="AV407" s="14" t="s">
        <v>85</v>
      </c>
      <c r="AW407" s="14" t="s">
        <v>35</v>
      </c>
      <c r="AX407" s="14" t="s">
        <v>76</v>
      </c>
      <c r="AY407" s="254" t="s">
        <v>127</v>
      </c>
    </row>
    <row r="408" s="14" customFormat="1">
      <c r="A408" s="14"/>
      <c r="B408" s="244"/>
      <c r="C408" s="245"/>
      <c r="D408" s="235" t="s">
        <v>139</v>
      </c>
      <c r="E408" s="246" t="s">
        <v>19</v>
      </c>
      <c r="F408" s="247" t="s">
        <v>559</v>
      </c>
      <c r="G408" s="245"/>
      <c r="H408" s="248">
        <v>282.59500000000003</v>
      </c>
      <c r="I408" s="249"/>
      <c r="J408" s="245"/>
      <c r="K408" s="245"/>
      <c r="L408" s="250"/>
      <c r="M408" s="251"/>
      <c r="N408" s="252"/>
      <c r="O408" s="252"/>
      <c r="P408" s="252"/>
      <c r="Q408" s="252"/>
      <c r="R408" s="252"/>
      <c r="S408" s="252"/>
      <c r="T408" s="253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4" t="s">
        <v>139</v>
      </c>
      <c r="AU408" s="254" t="s">
        <v>85</v>
      </c>
      <c r="AV408" s="14" t="s">
        <v>85</v>
      </c>
      <c r="AW408" s="14" t="s">
        <v>35</v>
      </c>
      <c r="AX408" s="14" t="s">
        <v>76</v>
      </c>
      <c r="AY408" s="254" t="s">
        <v>127</v>
      </c>
    </row>
    <row r="409" s="14" customFormat="1">
      <c r="A409" s="14"/>
      <c r="B409" s="244"/>
      <c r="C409" s="245"/>
      <c r="D409" s="235" t="s">
        <v>139</v>
      </c>
      <c r="E409" s="246" t="s">
        <v>19</v>
      </c>
      <c r="F409" s="247" t="s">
        <v>560</v>
      </c>
      <c r="G409" s="245"/>
      <c r="H409" s="248">
        <v>296.82499999999999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4" t="s">
        <v>139</v>
      </c>
      <c r="AU409" s="254" t="s">
        <v>85</v>
      </c>
      <c r="AV409" s="14" t="s">
        <v>85</v>
      </c>
      <c r="AW409" s="14" t="s">
        <v>35</v>
      </c>
      <c r="AX409" s="14" t="s">
        <v>76</v>
      </c>
      <c r="AY409" s="254" t="s">
        <v>127</v>
      </c>
    </row>
    <row r="410" s="14" customFormat="1">
      <c r="A410" s="14"/>
      <c r="B410" s="244"/>
      <c r="C410" s="245"/>
      <c r="D410" s="235" t="s">
        <v>139</v>
      </c>
      <c r="E410" s="246" t="s">
        <v>19</v>
      </c>
      <c r="F410" s="247" t="s">
        <v>561</v>
      </c>
      <c r="G410" s="245"/>
      <c r="H410" s="248">
        <v>180</v>
      </c>
      <c r="I410" s="249"/>
      <c r="J410" s="245"/>
      <c r="K410" s="245"/>
      <c r="L410" s="250"/>
      <c r="M410" s="251"/>
      <c r="N410" s="252"/>
      <c r="O410" s="252"/>
      <c r="P410" s="252"/>
      <c r="Q410" s="252"/>
      <c r="R410" s="252"/>
      <c r="S410" s="252"/>
      <c r="T410" s="253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4" t="s">
        <v>139</v>
      </c>
      <c r="AU410" s="254" t="s">
        <v>85</v>
      </c>
      <c r="AV410" s="14" t="s">
        <v>85</v>
      </c>
      <c r="AW410" s="14" t="s">
        <v>35</v>
      </c>
      <c r="AX410" s="14" t="s">
        <v>76</v>
      </c>
      <c r="AY410" s="254" t="s">
        <v>127</v>
      </c>
    </row>
    <row r="411" s="14" customFormat="1">
      <c r="A411" s="14"/>
      <c r="B411" s="244"/>
      <c r="C411" s="245"/>
      <c r="D411" s="235" t="s">
        <v>139</v>
      </c>
      <c r="E411" s="246" t="s">
        <v>19</v>
      </c>
      <c r="F411" s="247" t="s">
        <v>562</v>
      </c>
      <c r="G411" s="245"/>
      <c r="H411" s="248">
        <v>57.984999999999999</v>
      </c>
      <c r="I411" s="249"/>
      <c r="J411" s="245"/>
      <c r="K411" s="245"/>
      <c r="L411" s="250"/>
      <c r="M411" s="251"/>
      <c r="N411" s="252"/>
      <c r="O411" s="252"/>
      <c r="P411" s="252"/>
      <c r="Q411" s="252"/>
      <c r="R411" s="252"/>
      <c r="S411" s="252"/>
      <c r="T411" s="25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4" t="s">
        <v>139</v>
      </c>
      <c r="AU411" s="254" t="s">
        <v>85</v>
      </c>
      <c r="AV411" s="14" t="s">
        <v>85</v>
      </c>
      <c r="AW411" s="14" t="s">
        <v>35</v>
      </c>
      <c r="AX411" s="14" t="s">
        <v>76</v>
      </c>
      <c r="AY411" s="254" t="s">
        <v>127</v>
      </c>
    </row>
    <row r="412" s="15" customFormat="1">
      <c r="A412" s="15"/>
      <c r="B412" s="255"/>
      <c r="C412" s="256"/>
      <c r="D412" s="235" t="s">
        <v>139</v>
      </c>
      <c r="E412" s="257" t="s">
        <v>19</v>
      </c>
      <c r="F412" s="258" t="s">
        <v>143</v>
      </c>
      <c r="G412" s="256"/>
      <c r="H412" s="259">
        <v>1357.6900000000001</v>
      </c>
      <c r="I412" s="260"/>
      <c r="J412" s="256"/>
      <c r="K412" s="256"/>
      <c r="L412" s="261"/>
      <c r="M412" s="262"/>
      <c r="N412" s="263"/>
      <c r="O412" s="263"/>
      <c r="P412" s="263"/>
      <c r="Q412" s="263"/>
      <c r="R412" s="263"/>
      <c r="S412" s="263"/>
      <c r="T412" s="264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5" t="s">
        <v>139</v>
      </c>
      <c r="AU412" s="265" t="s">
        <v>85</v>
      </c>
      <c r="AV412" s="15" t="s">
        <v>144</v>
      </c>
      <c r="AW412" s="15" t="s">
        <v>35</v>
      </c>
      <c r="AX412" s="15" t="s">
        <v>76</v>
      </c>
      <c r="AY412" s="265" t="s">
        <v>127</v>
      </c>
    </row>
    <row r="413" s="13" customFormat="1">
      <c r="A413" s="13"/>
      <c r="B413" s="233"/>
      <c r="C413" s="234"/>
      <c r="D413" s="235" t="s">
        <v>139</v>
      </c>
      <c r="E413" s="236" t="s">
        <v>19</v>
      </c>
      <c r="F413" s="237" t="s">
        <v>563</v>
      </c>
      <c r="G413" s="234"/>
      <c r="H413" s="236" t="s">
        <v>19</v>
      </c>
      <c r="I413" s="238"/>
      <c r="J413" s="234"/>
      <c r="K413" s="234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139</v>
      </c>
      <c r="AU413" s="243" t="s">
        <v>85</v>
      </c>
      <c r="AV413" s="13" t="s">
        <v>83</v>
      </c>
      <c r="AW413" s="13" t="s">
        <v>35</v>
      </c>
      <c r="AX413" s="13" t="s">
        <v>76</v>
      </c>
      <c r="AY413" s="243" t="s">
        <v>127</v>
      </c>
    </row>
    <row r="414" s="14" customFormat="1">
      <c r="A414" s="14"/>
      <c r="B414" s="244"/>
      <c r="C414" s="245"/>
      <c r="D414" s="235" t="s">
        <v>139</v>
      </c>
      <c r="E414" s="246" t="s">
        <v>19</v>
      </c>
      <c r="F414" s="247" t="s">
        <v>564</v>
      </c>
      <c r="G414" s="245"/>
      <c r="H414" s="248">
        <v>750.95000000000005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4" t="s">
        <v>139</v>
      </c>
      <c r="AU414" s="254" t="s">
        <v>85</v>
      </c>
      <c r="AV414" s="14" t="s">
        <v>85</v>
      </c>
      <c r="AW414" s="14" t="s">
        <v>35</v>
      </c>
      <c r="AX414" s="14" t="s">
        <v>76</v>
      </c>
      <c r="AY414" s="254" t="s">
        <v>127</v>
      </c>
    </row>
    <row r="415" s="15" customFormat="1">
      <c r="A415" s="15"/>
      <c r="B415" s="255"/>
      <c r="C415" s="256"/>
      <c r="D415" s="235" t="s">
        <v>139</v>
      </c>
      <c r="E415" s="257" t="s">
        <v>19</v>
      </c>
      <c r="F415" s="258" t="s">
        <v>143</v>
      </c>
      <c r="G415" s="256"/>
      <c r="H415" s="259">
        <v>750.95000000000005</v>
      </c>
      <c r="I415" s="260"/>
      <c r="J415" s="256"/>
      <c r="K415" s="256"/>
      <c r="L415" s="261"/>
      <c r="M415" s="262"/>
      <c r="N415" s="263"/>
      <c r="O415" s="263"/>
      <c r="P415" s="263"/>
      <c r="Q415" s="263"/>
      <c r="R415" s="263"/>
      <c r="S415" s="263"/>
      <c r="T415" s="264"/>
      <c r="U415" s="15"/>
      <c r="V415" s="15"/>
      <c r="W415" s="15"/>
      <c r="X415" s="15"/>
      <c r="Y415" s="15"/>
      <c r="Z415" s="15"/>
      <c r="AA415" s="15"/>
      <c r="AB415" s="15"/>
      <c r="AC415" s="15"/>
      <c r="AD415" s="15"/>
      <c r="AE415" s="15"/>
      <c r="AT415" s="265" t="s">
        <v>139</v>
      </c>
      <c r="AU415" s="265" t="s">
        <v>85</v>
      </c>
      <c r="AV415" s="15" t="s">
        <v>144</v>
      </c>
      <c r="AW415" s="15" t="s">
        <v>35</v>
      </c>
      <c r="AX415" s="15" t="s">
        <v>76</v>
      </c>
      <c r="AY415" s="265" t="s">
        <v>127</v>
      </c>
    </row>
    <row r="416" s="13" customFormat="1">
      <c r="A416" s="13"/>
      <c r="B416" s="233"/>
      <c r="C416" s="234"/>
      <c r="D416" s="235" t="s">
        <v>139</v>
      </c>
      <c r="E416" s="236" t="s">
        <v>19</v>
      </c>
      <c r="F416" s="237" t="s">
        <v>565</v>
      </c>
      <c r="G416" s="234"/>
      <c r="H416" s="236" t="s">
        <v>19</v>
      </c>
      <c r="I416" s="238"/>
      <c r="J416" s="234"/>
      <c r="K416" s="234"/>
      <c r="L416" s="239"/>
      <c r="M416" s="240"/>
      <c r="N416" s="241"/>
      <c r="O416" s="241"/>
      <c r="P416" s="241"/>
      <c r="Q416" s="241"/>
      <c r="R416" s="241"/>
      <c r="S416" s="241"/>
      <c r="T416" s="24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3" t="s">
        <v>139</v>
      </c>
      <c r="AU416" s="243" t="s">
        <v>85</v>
      </c>
      <c r="AV416" s="13" t="s">
        <v>83</v>
      </c>
      <c r="AW416" s="13" t="s">
        <v>35</v>
      </c>
      <c r="AX416" s="13" t="s">
        <v>76</v>
      </c>
      <c r="AY416" s="243" t="s">
        <v>127</v>
      </c>
    </row>
    <row r="417" s="14" customFormat="1">
      <c r="A417" s="14"/>
      <c r="B417" s="244"/>
      <c r="C417" s="245"/>
      <c r="D417" s="235" t="s">
        <v>139</v>
      </c>
      <c r="E417" s="246" t="s">
        <v>19</v>
      </c>
      <c r="F417" s="247" t="s">
        <v>566</v>
      </c>
      <c r="G417" s="245"/>
      <c r="H417" s="248">
        <v>2179.2449999999999</v>
      </c>
      <c r="I417" s="249"/>
      <c r="J417" s="245"/>
      <c r="K417" s="245"/>
      <c r="L417" s="250"/>
      <c r="M417" s="251"/>
      <c r="N417" s="252"/>
      <c r="O417" s="252"/>
      <c r="P417" s="252"/>
      <c r="Q417" s="252"/>
      <c r="R417" s="252"/>
      <c r="S417" s="252"/>
      <c r="T417" s="25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4" t="s">
        <v>139</v>
      </c>
      <c r="AU417" s="254" t="s">
        <v>85</v>
      </c>
      <c r="AV417" s="14" t="s">
        <v>85</v>
      </c>
      <c r="AW417" s="14" t="s">
        <v>35</v>
      </c>
      <c r="AX417" s="14" t="s">
        <v>76</v>
      </c>
      <c r="AY417" s="254" t="s">
        <v>127</v>
      </c>
    </row>
    <row r="418" s="14" customFormat="1">
      <c r="A418" s="14"/>
      <c r="B418" s="244"/>
      <c r="C418" s="245"/>
      <c r="D418" s="235" t="s">
        <v>139</v>
      </c>
      <c r="E418" s="246" t="s">
        <v>19</v>
      </c>
      <c r="F418" s="247" t="s">
        <v>567</v>
      </c>
      <c r="G418" s="245"/>
      <c r="H418" s="248">
        <v>4892.1899999999996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4" t="s">
        <v>139</v>
      </c>
      <c r="AU418" s="254" t="s">
        <v>85</v>
      </c>
      <c r="AV418" s="14" t="s">
        <v>85</v>
      </c>
      <c r="AW418" s="14" t="s">
        <v>35</v>
      </c>
      <c r="AX418" s="14" t="s">
        <v>76</v>
      </c>
      <c r="AY418" s="254" t="s">
        <v>127</v>
      </c>
    </row>
    <row r="419" s="15" customFormat="1">
      <c r="A419" s="15"/>
      <c r="B419" s="255"/>
      <c r="C419" s="256"/>
      <c r="D419" s="235" t="s">
        <v>139</v>
      </c>
      <c r="E419" s="257" t="s">
        <v>19</v>
      </c>
      <c r="F419" s="258" t="s">
        <v>143</v>
      </c>
      <c r="G419" s="256"/>
      <c r="H419" s="259">
        <v>7071.4350000000004</v>
      </c>
      <c r="I419" s="260"/>
      <c r="J419" s="256"/>
      <c r="K419" s="256"/>
      <c r="L419" s="261"/>
      <c r="M419" s="262"/>
      <c r="N419" s="263"/>
      <c r="O419" s="263"/>
      <c r="P419" s="263"/>
      <c r="Q419" s="263"/>
      <c r="R419" s="263"/>
      <c r="S419" s="263"/>
      <c r="T419" s="264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5" t="s">
        <v>139</v>
      </c>
      <c r="AU419" s="265" t="s">
        <v>85</v>
      </c>
      <c r="AV419" s="15" t="s">
        <v>144</v>
      </c>
      <c r="AW419" s="15" t="s">
        <v>35</v>
      </c>
      <c r="AX419" s="15" t="s">
        <v>76</v>
      </c>
      <c r="AY419" s="265" t="s">
        <v>127</v>
      </c>
    </row>
    <row r="420" s="13" customFormat="1">
      <c r="A420" s="13"/>
      <c r="B420" s="233"/>
      <c r="C420" s="234"/>
      <c r="D420" s="235" t="s">
        <v>139</v>
      </c>
      <c r="E420" s="236" t="s">
        <v>19</v>
      </c>
      <c r="F420" s="237" t="s">
        <v>568</v>
      </c>
      <c r="G420" s="234"/>
      <c r="H420" s="236" t="s">
        <v>19</v>
      </c>
      <c r="I420" s="238"/>
      <c r="J420" s="234"/>
      <c r="K420" s="234"/>
      <c r="L420" s="239"/>
      <c r="M420" s="240"/>
      <c r="N420" s="241"/>
      <c r="O420" s="241"/>
      <c r="P420" s="241"/>
      <c r="Q420" s="241"/>
      <c r="R420" s="241"/>
      <c r="S420" s="241"/>
      <c r="T420" s="24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3" t="s">
        <v>139</v>
      </c>
      <c r="AU420" s="243" t="s">
        <v>85</v>
      </c>
      <c r="AV420" s="13" t="s">
        <v>83</v>
      </c>
      <c r="AW420" s="13" t="s">
        <v>35</v>
      </c>
      <c r="AX420" s="13" t="s">
        <v>76</v>
      </c>
      <c r="AY420" s="243" t="s">
        <v>127</v>
      </c>
    </row>
    <row r="421" s="14" customFormat="1">
      <c r="A421" s="14"/>
      <c r="B421" s="244"/>
      <c r="C421" s="245"/>
      <c r="D421" s="235" t="s">
        <v>139</v>
      </c>
      <c r="E421" s="246" t="s">
        <v>19</v>
      </c>
      <c r="F421" s="247" t="s">
        <v>569</v>
      </c>
      <c r="G421" s="245"/>
      <c r="H421" s="248">
        <v>508.49099999999999</v>
      </c>
      <c r="I421" s="249"/>
      <c r="J421" s="245"/>
      <c r="K421" s="245"/>
      <c r="L421" s="250"/>
      <c r="M421" s="251"/>
      <c r="N421" s="252"/>
      <c r="O421" s="252"/>
      <c r="P421" s="252"/>
      <c r="Q421" s="252"/>
      <c r="R421" s="252"/>
      <c r="S421" s="252"/>
      <c r="T421" s="25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4" t="s">
        <v>139</v>
      </c>
      <c r="AU421" s="254" t="s">
        <v>85</v>
      </c>
      <c r="AV421" s="14" t="s">
        <v>85</v>
      </c>
      <c r="AW421" s="14" t="s">
        <v>35</v>
      </c>
      <c r="AX421" s="14" t="s">
        <v>76</v>
      </c>
      <c r="AY421" s="254" t="s">
        <v>127</v>
      </c>
    </row>
    <row r="422" s="14" customFormat="1">
      <c r="A422" s="14"/>
      <c r="B422" s="244"/>
      <c r="C422" s="245"/>
      <c r="D422" s="235" t="s">
        <v>139</v>
      </c>
      <c r="E422" s="246" t="s">
        <v>19</v>
      </c>
      <c r="F422" s="247" t="s">
        <v>570</v>
      </c>
      <c r="G422" s="245"/>
      <c r="H422" s="248">
        <v>1141.511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4" t="s">
        <v>139</v>
      </c>
      <c r="AU422" s="254" t="s">
        <v>85</v>
      </c>
      <c r="AV422" s="14" t="s">
        <v>85</v>
      </c>
      <c r="AW422" s="14" t="s">
        <v>35</v>
      </c>
      <c r="AX422" s="14" t="s">
        <v>76</v>
      </c>
      <c r="AY422" s="254" t="s">
        <v>127</v>
      </c>
    </row>
    <row r="423" s="15" customFormat="1">
      <c r="A423" s="15"/>
      <c r="B423" s="255"/>
      <c r="C423" s="256"/>
      <c r="D423" s="235" t="s">
        <v>139</v>
      </c>
      <c r="E423" s="257" t="s">
        <v>19</v>
      </c>
      <c r="F423" s="258" t="s">
        <v>143</v>
      </c>
      <c r="G423" s="256"/>
      <c r="H423" s="259">
        <v>1650.002</v>
      </c>
      <c r="I423" s="260"/>
      <c r="J423" s="256"/>
      <c r="K423" s="256"/>
      <c r="L423" s="261"/>
      <c r="M423" s="262"/>
      <c r="N423" s="263"/>
      <c r="O423" s="263"/>
      <c r="P423" s="263"/>
      <c r="Q423" s="263"/>
      <c r="R423" s="263"/>
      <c r="S423" s="263"/>
      <c r="T423" s="264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65" t="s">
        <v>139</v>
      </c>
      <c r="AU423" s="265" t="s">
        <v>85</v>
      </c>
      <c r="AV423" s="15" t="s">
        <v>144</v>
      </c>
      <c r="AW423" s="15" t="s">
        <v>35</v>
      </c>
      <c r="AX423" s="15" t="s">
        <v>76</v>
      </c>
      <c r="AY423" s="265" t="s">
        <v>127</v>
      </c>
    </row>
    <row r="424" s="14" customFormat="1">
      <c r="A424" s="14"/>
      <c r="B424" s="244"/>
      <c r="C424" s="245"/>
      <c r="D424" s="235" t="s">
        <v>139</v>
      </c>
      <c r="E424" s="246" t="s">
        <v>19</v>
      </c>
      <c r="F424" s="247" t="s">
        <v>571</v>
      </c>
      <c r="G424" s="245"/>
      <c r="H424" s="248">
        <v>327.77499999999998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4" t="s">
        <v>139</v>
      </c>
      <c r="AU424" s="254" t="s">
        <v>85</v>
      </c>
      <c r="AV424" s="14" t="s">
        <v>85</v>
      </c>
      <c r="AW424" s="14" t="s">
        <v>35</v>
      </c>
      <c r="AX424" s="14" t="s">
        <v>76</v>
      </c>
      <c r="AY424" s="254" t="s">
        <v>127</v>
      </c>
    </row>
    <row r="425" s="15" customFormat="1">
      <c r="A425" s="15"/>
      <c r="B425" s="255"/>
      <c r="C425" s="256"/>
      <c r="D425" s="235" t="s">
        <v>139</v>
      </c>
      <c r="E425" s="257" t="s">
        <v>19</v>
      </c>
      <c r="F425" s="258" t="s">
        <v>143</v>
      </c>
      <c r="G425" s="256"/>
      <c r="H425" s="259">
        <v>327.77499999999998</v>
      </c>
      <c r="I425" s="260"/>
      <c r="J425" s="256"/>
      <c r="K425" s="256"/>
      <c r="L425" s="261"/>
      <c r="M425" s="262"/>
      <c r="N425" s="263"/>
      <c r="O425" s="263"/>
      <c r="P425" s="263"/>
      <c r="Q425" s="263"/>
      <c r="R425" s="263"/>
      <c r="S425" s="263"/>
      <c r="T425" s="264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5" t="s">
        <v>139</v>
      </c>
      <c r="AU425" s="265" t="s">
        <v>85</v>
      </c>
      <c r="AV425" s="15" t="s">
        <v>144</v>
      </c>
      <c r="AW425" s="15" t="s">
        <v>35</v>
      </c>
      <c r="AX425" s="15" t="s">
        <v>76</v>
      </c>
      <c r="AY425" s="265" t="s">
        <v>127</v>
      </c>
    </row>
    <row r="426" s="16" customFormat="1">
      <c r="A426" s="16"/>
      <c r="B426" s="266"/>
      <c r="C426" s="267"/>
      <c r="D426" s="235" t="s">
        <v>139</v>
      </c>
      <c r="E426" s="268" t="s">
        <v>19</v>
      </c>
      <c r="F426" s="269" t="s">
        <v>153</v>
      </c>
      <c r="G426" s="267"/>
      <c r="H426" s="270">
        <v>15848.281999999999</v>
      </c>
      <c r="I426" s="271"/>
      <c r="J426" s="267"/>
      <c r="K426" s="267"/>
      <c r="L426" s="272"/>
      <c r="M426" s="273"/>
      <c r="N426" s="274"/>
      <c r="O426" s="274"/>
      <c r="P426" s="274"/>
      <c r="Q426" s="274"/>
      <c r="R426" s="274"/>
      <c r="S426" s="274"/>
      <c r="T426" s="275"/>
      <c r="U426" s="16"/>
      <c r="V426" s="16"/>
      <c r="W426" s="16"/>
      <c r="X426" s="16"/>
      <c r="Y426" s="16"/>
      <c r="Z426" s="16"/>
      <c r="AA426" s="16"/>
      <c r="AB426" s="16"/>
      <c r="AC426" s="16"/>
      <c r="AD426" s="16"/>
      <c r="AE426" s="16"/>
      <c r="AT426" s="276" t="s">
        <v>139</v>
      </c>
      <c r="AU426" s="276" t="s">
        <v>85</v>
      </c>
      <c r="AV426" s="16" t="s">
        <v>135</v>
      </c>
      <c r="AW426" s="16" t="s">
        <v>35</v>
      </c>
      <c r="AX426" s="16" t="s">
        <v>83</v>
      </c>
      <c r="AY426" s="276" t="s">
        <v>127</v>
      </c>
    </row>
    <row r="427" s="2" customFormat="1" ht="37.8" customHeight="1">
      <c r="A427" s="41"/>
      <c r="B427" s="42"/>
      <c r="C427" s="215" t="s">
        <v>572</v>
      </c>
      <c r="D427" s="215" t="s">
        <v>130</v>
      </c>
      <c r="E427" s="216" t="s">
        <v>573</v>
      </c>
      <c r="F427" s="217" t="s">
        <v>574</v>
      </c>
      <c r="G427" s="218" t="s">
        <v>201</v>
      </c>
      <c r="H427" s="219">
        <v>1844.354</v>
      </c>
      <c r="I427" s="220"/>
      <c r="J427" s="221">
        <f>ROUND(I427*H427,2)</f>
        <v>0</v>
      </c>
      <c r="K427" s="217" t="s">
        <v>134</v>
      </c>
      <c r="L427" s="47"/>
      <c r="M427" s="222" t="s">
        <v>19</v>
      </c>
      <c r="N427" s="223" t="s">
        <v>47</v>
      </c>
      <c r="O427" s="87"/>
      <c r="P427" s="224">
        <f>O427*H427</f>
        <v>0</v>
      </c>
      <c r="Q427" s="224">
        <v>0</v>
      </c>
      <c r="R427" s="224">
        <f>Q427*H427</f>
        <v>0</v>
      </c>
      <c r="S427" s="224">
        <v>0</v>
      </c>
      <c r="T427" s="225">
        <f>S427*H427</f>
        <v>0</v>
      </c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R427" s="226" t="s">
        <v>135</v>
      </c>
      <c r="AT427" s="226" t="s">
        <v>130</v>
      </c>
      <c r="AU427" s="226" t="s">
        <v>85</v>
      </c>
      <c r="AY427" s="20" t="s">
        <v>127</v>
      </c>
      <c r="BE427" s="227">
        <f>IF(N427="základní",J427,0)</f>
        <v>0</v>
      </c>
      <c r="BF427" s="227">
        <f>IF(N427="snížená",J427,0)</f>
        <v>0</v>
      </c>
      <c r="BG427" s="227">
        <f>IF(N427="zákl. přenesená",J427,0)</f>
        <v>0</v>
      </c>
      <c r="BH427" s="227">
        <f>IF(N427="sníž. přenesená",J427,0)</f>
        <v>0</v>
      </c>
      <c r="BI427" s="227">
        <f>IF(N427="nulová",J427,0)</f>
        <v>0</v>
      </c>
      <c r="BJ427" s="20" t="s">
        <v>83</v>
      </c>
      <c r="BK427" s="227">
        <f>ROUND(I427*H427,2)</f>
        <v>0</v>
      </c>
      <c r="BL427" s="20" t="s">
        <v>135</v>
      </c>
      <c r="BM427" s="226" t="s">
        <v>575</v>
      </c>
    </row>
    <row r="428" s="2" customFormat="1">
      <c r="A428" s="41"/>
      <c r="B428" s="42"/>
      <c r="C428" s="43"/>
      <c r="D428" s="228" t="s">
        <v>137</v>
      </c>
      <c r="E428" s="43"/>
      <c r="F428" s="229" t="s">
        <v>576</v>
      </c>
      <c r="G428" s="43"/>
      <c r="H428" s="43"/>
      <c r="I428" s="230"/>
      <c r="J428" s="43"/>
      <c r="K428" s="43"/>
      <c r="L428" s="47"/>
      <c r="M428" s="231"/>
      <c r="N428" s="232"/>
      <c r="O428" s="87"/>
      <c r="P428" s="87"/>
      <c r="Q428" s="87"/>
      <c r="R428" s="87"/>
      <c r="S428" s="87"/>
      <c r="T428" s="88"/>
      <c r="U428" s="41"/>
      <c r="V428" s="41"/>
      <c r="W428" s="41"/>
      <c r="X428" s="41"/>
      <c r="Y428" s="41"/>
      <c r="Z428" s="41"/>
      <c r="AA428" s="41"/>
      <c r="AB428" s="41"/>
      <c r="AC428" s="41"/>
      <c r="AD428" s="41"/>
      <c r="AE428" s="41"/>
      <c r="AT428" s="20" t="s">
        <v>137</v>
      </c>
      <c r="AU428" s="20" t="s">
        <v>85</v>
      </c>
    </row>
    <row r="429" s="13" customFormat="1">
      <c r="A429" s="13"/>
      <c r="B429" s="233"/>
      <c r="C429" s="234"/>
      <c r="D429" s="235" t="s">
        <v>139</v>
      </c>
      <c r="E429" s="236" t="s">
        <v>19</v>
      </c>
      <c r="F429" s="237" t="s">
        <v>549</v>
      </c>
      <c r="G429" s="234"/>
      <c r="H429" s="236" t="s">
        <v>19</v>
      </c>
      <c r="I429" s="238"/>
      <c r="J429" s="234"/>
      <c r="K429" s="234"/>
      <c r="L429" s="239"/>
      <c r="M429" s="240"/>
      <c r="N429" s="241"/>
      <c r="O429" s="241"/>
      <c r="P429" s="241"/>
      <c r="Q429" s="241"/>
      <c r="R429" s="241"/>
      <c r="S429" s="241"/>
      <c r="T429" s="242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3" t="s">
        <v>139</v>
      </c>
      <c r="AU429" s="243" t="s">
        <v>85</v>
      </c>
      <c r="AV429" s="13" t="s">
        <v>83</v>
      </c>
      <c r="AW429" s="13" t="s">
        <v>35</v>
      </c>
      <c r="AX429" s="13" t="s">
        <v>76</v>
      </c>
      <c r="AY429" s="243" t="s">
        <v>127</v>
      </c>
    </row>
    <row r="430" s="14" customFormat="1">
      <c r="A430" s="14"/>
      <c r="B430" s="244"/>
      <c r="C430" s="245"/>
      <c r="D430" s="235" t="s">
        <v>139</v>
      </c>
      <c r="E430" s="246" t="s">
        <v>19</v>
      </c>
      <c r="F430" s="247" t="s">
        <v>577</v>
      </c>
      <c r="G430" s="245"/>
      <c r="H430" s="248">
        <v>60.176000000000002</v>
      </c>
      <c r="I430" s="249"/>
      <c r="J430" s="245"/>
      <c r="K430" s="245"/>
      <c r="L430" s="250"/>
      <c r="M430" s="251"/>
      <c r="N430" s="252"/>
      <c r="O430" s="252"/>
      <c r="P430" s="252"/>
      <c r="Q430" s="252"/>
      <c r="R430" s="252"/>
      <c r="S430" s="252"/>
      <c r="T430" s="253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4" t="s">
        <v>139</v>
      </c>
      <c r="AU430" s="254" t="s">
        <v>85</v>
      </c>
      <c r="AV430" s="14" t="s">
        <v>85</v>
      </c>
      <c r="AW430" s="14" t="s">
        <v>35</v>
      </c>
      <c r="AX430" s="14" t="s">
        <v>76</v>
      </c>
      <c r="AY430" s="254" t="s">
        <v>127</v>
      </c>
    </row>
    <row r="431" s="14" customFormat="1">
      <c r="A431" s="14"/>
      <c r="B431" s="244"/>
      <c r="C431" s="245"/>
      <c r="D431" s="235" t="s">
        <v>139</v>
      </c>
      <c r="E431" s="246" t="s">
        <v>19</v>
      </c>
      <c r="F431" s="247" t="s">
        <v>578</v>
      </c>
      <c r="G431" s="245"/>
      <c r="H431" s="248">
        <v>96.950000000000003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139</v>
      </c>
      <c r="AU431" s="254" t="s">
        <v>85</v>
      </c>
      <c r="AV431" s="14" t="s">
        <v>85</v>
      </c>
      <c r="AW431" s="14" t="s">
        <v>35</v>
      </c>
      <c r="AX431" s="14" t="s">
        <v>76</v>
      </c>
      <c r="AY431" s="254" t="s">
        <v>127</v>
      </c>
    </row>
    <row r="432" s="14" customFormat="1">
      <c r="A432" s="14"/>
      <c r="B432" s="244"/>
      <c r="C432" s="245"/>
      <c r="D432" s="235" t="s">
        <v>139</v>
      </c>
      <c r="E432" s="246" t="s">
        <v>19</v>
      </c>
      <c r="F432" s="247" t="s">
        <v>579</v>
      </c>
      <c r="G432" s="245"/>
      <c r="H432" s="248">
        <v>48.036999999999999</v>
      </c>
      <c r="I432" s="249"/>
      <c r="J432" s="245"/>
      <c r="K432" s="245"/>
      <c r="L432" s="250"/>
      <c r="M432" s="251"/>
      <c r="N432" s="252"/>
      <c r="O432" s="252"/>
      <c r="P432" s="252"/>
      <c r="Q432" s="252"/>
      <c r="R432" s="252"/>
      <c r="S432" s="252"/>
      <c r="T432" s="25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4" t="s">
        <v>139</v>
      </c>
      <c r="AU432" s="254" t="s">
        <v>85</v>
      </c>
      <c r="AV432" s="14" t="s">
        <v>85</v>
      </c>
      <c r="AW432" s="14" t="s">
        <v>35</v>
      </c>
      <c r="AX432" s="14" t="s">
        <v>76</v>
      </c>
      <c r="AY432" s="254" t="s">
        <v>127</v>
      </c>
    </row>
    <row r="433" s="14" customFormat="1">
      <c r="A433" s="14"/>
      <c r="B433" s="244"/>
      <c r="C433" s="245"/>
      <c r="D433" s="235" t="s">
        <v>139</v>
      </c>
      <c r="E433" s="246" t="s">
        <v>19</v>
      </c>
      <c r="F433" s="247" t="s">
        <v>580</v>
      </c>
      <c r="G433" s="245"/>
      <c r="H433" s="248">
        <v>77.391999999999996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4" t="s">
        <v>139</v>
      </c>
      <c r="AU433" s="254" t="s">
        <v>85</v>
      </c>
      <c r="AV433" s="14" t="s">
        <v>85</v>
      </c>
      <c r="AW433" s="14" t="s">
        <v>35</v>
      </c>
      <c r="AX433" s="14" t="s">
        <v>76</v>
      </c>
      <c r="AY433" s="254" t="s">
        <v>127</v>
      </c>
    </row>
    <row r="434" s="14" customFormat="1">
      <c r="A434" s="14"/>
      <c r="B434" s="244"/>
      <c r="C434" s="245"/>
      <c r="D434" s="235" t="s">
        <v>139</v>
      </c>
      <c r="E434" s="246" t="s">
        <v>19</v>
      </c>
      <c r="F434" s="247" t="s">
        <v>581</v>
      </c>
      <c r="G434" s="245"/>
      <c r="H434" s="248">
        <v>652.29100000000005</v>
      </c>
      <c r="I434" s="249"/>
      <c r="J434" s="245"/>
      <c r="K434" s="245"/>
      <c r="L434" s="250"/>
      <c r="M434" s="251"/>
      <c r="N434" s="252"/>
      <c r="O434" s="252"/>
      <c r="P434" s="252"/>
      <c r="Q434" s="252"/>
      <c r="R434" s="252"/>
      <c r="S434" s="252"/>
      <c r="T434" s="25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4" t="s">
        <v>139</v>
      </c>
      <c r="AU434" s="254" t="s">
        <v>85</v>
      </c>
      <c r="AV434" s="14" t="s">
        <v>85</v>
      </c>
      <c r="AW434" s="14" t="s">
        <v>35</v>
      </c>
      <c r="AX434" s="14" t="s">
        <v>76</v>
      </c>
      <c r="AY434" s="254" t="s">
        <v>127</v>
      </c>
    </row>
    <row r="435" s="14" customFormat="1">
      <c r="A435" s="14"/>
      <c r="B435" s="244"/>
      <c r="C435" s="245"/>
      <c r="D435" s="235" t="s">
        <v>139</v>
      </c>
      <c r="E435" s="246" t="s">
        <v>19</v>
      </c>
      <c r="F435" s="247" t="s">
        <v>582</v>
      </c>
      <c r="G435" s="245"/>
      <c r="H435" s="248">
        <v>3.2400000000000002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4" t="s">
        <v>139</v>
      </c>
      <c r="AU435" s="254" t="s">
        <v>85</v>
      </c>
      <c r="AV435" s="14" t="s">
        <v>85</v>
      </c>
      <c r="AW435" s="14" t="s">
        <v>35</v>
      </c>
      <c r="AX435" s="14" t="s">
        <v>76</v>
      </c>
      <c r="AY435" s="254" t="s">
        <v>127</v>
      </c>
    </row>
    <row r="436" s="15" customFormat="1">
      <c r="A436" s="15"/>
      <c r="B436" s="255"/>
      <c r="C436" s="256"/>
      <c r="D436" s="235" t="s">
        <v>139</v>
      </c>
      <c r="E436" s="257" t="s">
        <v>19</v>
      </c>
      <c r="F436" s="258" t="s">
        <v>143</v>
      </c>
      <c r="G436" s="256"/>
      <c r="H436" s="259">
        <v>938.08600000000001</v>
      </c>
      <c r="I436" s="260"/>
      <c r="J436" s="256"/>
      <c r="K436" s="256"/>
      <c r="L436" s="261"/>
      <c r="M436" s="262"/>
      <c r="N436" s="263"/>
      <c r="O436" s="263"/>
      <c r="P436" s="263"/>
      <c r="Q436" s="263"/>
      <c r="R436" s="263"/>
      <c r="S436" s="263"/>
      <c r="T436" s="264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5" t="s">
        <v>139</v>
      </c>
      <c r="AU436" s="265" t="s">
        <v>85</v>
      </c>
      <c r="AV436" s="15" t="s">
        <v>144</v>
      </c>
      <c r="AW436" s="15" t="s">
        <v>35</v>
      </c>
      <c r="AX436" s="15" t="s">
        <v>76</v>
      </c>
      <c r="AY436" s="265" t="s">
        <v>127</v>
      </c>
    </row>
    <row r="437" s="13" customFormat="1">
      <c r="A437" s="13"/>
      <c r="B437" s="233"/>
      <c r="C437" s="234"/>
      <c r="D437" s="235" t="s">
        <v>139</v>
      </c>
      <c r="E437" s="236" t="s">
        <v>19</v>
      </c>
      <c r="F437" s="237" t="s">
        <v>556</v>
      </c>
      <c r="G437" s="234"/>
      <c r="H437" s="236" t="s">
        <v>19</v>
      </c>
      <c r="I437" s="238"/>
      <c r="J437" s="234"/>
      <c r="K437" s="234"/>
      <c r="L437" s="239"/>
      <c r="M437" s="240"/>
      <c r="N437" s="241"/>
      <c r="O437" s="241"/>
      <c r="P437" s="241"/>
      <c r="Q437" s="241"/>
      <c r="R437" s="241"/>
      <c r="S437" s="241"/>
      <c r="T437" s="242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3" t="s">
        <v>139</v>
      </c>
      <c r="AU437" s="243" t="s">
        <v>85</v>
      </c>
      <c r="AV437" s="13" t="s">
        <v>83</v>
      </c>
      <c r="AW437" s="13" t="s">
        <v>35</v>
      </c>
      <c r="AX437" s="13" t="s">
        <v>76</v>
      </c>
      <c r="AY437" s="243" t="s">
        <v>127</v>
      </c>
    </row>
    <row r="438" s="14" customFormat="1">
      <c r="A438" s="14"/>
      <c r="B438" s="244"/>
      <c r="C438" s="245"/>
      <c r="D438" s="235" t="s">
        <v>139</v>
      </c>
      <c r="E438" s="246" t="s">
        <v>19</v>
      </c>
      <c r="F438" s="247" t="s">
        <v>583</v>
      </c>
      <c r="G438" s="245"/>
      <c r="H438" s="248">
        <v>38.670999999999999</v>
      </c>
      <c r="I438" s="249"/>
      <c r="J438" s="245"/>
      <c r="K438" s="245"/>
      <c r="L438" s="250"/>
      <c r="M438" s="251"/>
      <c r="N438" s="252"/>
      <c r="O438" s="252"/>
      <c r="P438" s="252"/>
      <c r="Q438" s="252"/>
      <c r="R438" s="252"/>
      <c r="S438" s="252"/>
      <c r="T438" s="25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4" t="s">
        <v>139</v>
      </c>
      <c r="AU438" s="254" t="s">
        <v>85</v>
      </c>
      <c r="AV438" s="14" t="s">
        <v>85</v>
      </c>
      <c r="AW438" s="14" t="s">
        <v>35</v>
      </c>
      <c r="AX438" s="14" t="s">
        <v>76</v>
      </c>
      <c r="AY438" s="254" t="s">
        <v>127</v>
      </c>
    </row>
    <row r="439" s="14" customFormat="1">
      <c r="A439" s="14"/>
      <c r="B439" s="244"/>
      <c r="C439" s="245"/>
      <c r="D439" s="235" t="s">
        <v>139</v>
      </c>
      <c r="E439" s="246" t="s">
        <v>19</v>
      </c>
      <c r="F439" s="247" t="s">
        <v>584</v>
      </c>
      <c r="G439" s="245"/>
      <c r="H439" s="248">
        <v>69.385999999999996</v>
      </c>
      <c r="I439" s="249"/>
      <c r="J439" s="245"/>
      <c r="K439" s="245"/>
      <c r="L439" s="250"/>
      <c r="M439" s="251"/>
      <c r="N439" s="252"/>
      <c r="O439" s="252"/>
      <c r="P439" s="252"/>
      <c r="Q439" s="252"/>
      <c r="R439" s="252"/>
      <c r="S439" s="252"/>
      <c r="T439" s="25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4" t="s">
        <v>139</v>
      </c>
      <c r="AU439" s="254" t="s">
        <v>85</v>
      </c>
      <c r="AV439" s="14" t="s">
        <v>85</v>
      </c>
      <c r="AW439" s="14" t="s">
        <v>35</v>
      </c>
      <c r="AX439" s="14" t="s">
        <v>76</v>
      </c>
      <c r="AY439" s="254" t="s">
        <v>127</v>
      </c>
    </row>
    <row r="440" s="14" customFormat="1">
      <c r="A440" s="14"/>
      <c r="B440" s="244"/>
      <c r="C440" s="245"/>
      <c r="D440" s="235" t="s">
        <v>139</v>
      </c>
      <c r="E440" s="246" t="s">
        <v>19</v>
      </c>
      <c r="F440" s="247" t="s">
        <v>585</v>
      </c>
      <c r="G440" s="245"/>
      <c r="H440" s="248">
        <v>56.518999999999998</v>
      </c>
      <c r="I440" s="249"/>
      <c r="J440" s="245"/>
      <c r="K440" s="245"/>
      <c r="L440" s="250"/>
      <c r="M440" s="251"/>
      <c r="N440" s="252"/>
      <c r="O440" s="252"/>
      <c r="P440" s="252"/>
      <c r="Q440" s="252"/>
      <c r="R440" s="252"/>
      <c r="S440" s="252"/>
      <c r="T440" s="25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4" t="s">
        <v>139</v>
      </c>
      <c r="AU440" s="254" t="s">
        <v>85</v>
      </c>
      <c r="AV440" s="14" t="s">
        <v>85</v>
      </c>
      <c r="AW440" s="14" t="s">
        <v>35</v>
      </c>
      <c r="AX440" s="14" t="s">
        <v>76</v>
      </c>
      <c r="AY440" s="254" t="s">
        <v>127</v>
      </c>
    </row>
    <row r="441" s="14" customFormat="1">
      <c r="A441" s="14"/>
      <c r="B441" s="244"/>
      <c r="C441" s="245"/>
      <c r="D441" s="235" t="s">
        <v>139</v>
      </c>
      <c r="E441" s="246" t="s">
        <v>19</v>
      </c>
      <c r="F441" s="247" t="s">
        <v>586</v>
      </c>
      <c r="G441" s="245"/>
      <c r="H441" s="248">
        <v>59.365000000000002</v>
      </c>
      <c r="I441" s="249"/>
      <c r="J441" s="245"/>
      <c r="K441" s="245"/>
      <c r="L441" s="250"/>
      <c r="M441" s="251"/>
      <c r="N441" s="252"/>
      <c r="O441" s="252"/>
      <c r="P441" s="252"/>
      <c r="Q441" s="252"/>
      <c r="R441" s="252"/>
      <c r="S441" s="252"/>
      <c r="T441" s="25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4" t="s">
        <v>139</v>
      </c>
      <c r="AU441" s="254" t="s">
        <v>85</v>
      </c>
      <c r="AV441" s="14" t="s">
        <v>85</v>
      </c>
      <c r="AW441" s="14" t="s">
        <v>35</v>
      </c>
      <c r="AX441" s="14" t="s">
        <v>76</v>
      </c>
      <c r="AY441" s="254" t="s">
        <v>127</v>
      </c>
    </row>
    <row r="442" s="14" customFormat="1">
      <c r="A442" s="14"/>
      <c r="B442" s="244"/>
      <c r="C442" s="245"/>
      <c r="D442" s="235" t="s">
        <v>139</v>
      </c>
      <c r="E442" s="246" t="s">
        <v>19</v>
      </c>
      <c r="F442" s="247" t="s">
        <v>587</v>
      </c>
      <c r="G442" s="245"/>
      <c r="H442" s="248">
        <v>36</v>
      </c>
      <c r="I442" s="249"/>
      <c r="J442" s="245"/>
      <c r="K442" s="245"/>
      <c r="L442" s="250"/>
      <c r="M442" s="251"/>
      <c r="N442" s="252"/>
      <c r="O442" s="252"/>
      <c r="P442" s="252"/>
      <c r="Q442" s="252"/>
      <c r="R442" s="252"/>
      <c r="S442" s="252"/>
      <c r="T442" s="253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4" t="s">
        <v>139</v>
      </c>
      <c r="AU442" s="254" t="s">
        <v>85</v>
      </c>
      <c r="AV442" s="14" t="s">
        <v>85</v>
      </c>
      <c r="AW442" s="14" t="s">
        <v>35</v>
      </c>
      <c r="AX442" s="14" t="s">
        <v>76</v>
      </c>
      <c r="AY442" s="254" t="s">
        <v>127</v>
      </c>
    </row>
    <row r="443" s="14" customFormat="1">
      <c r="A443" s="14"/>
      <c r="B443" s="244"/>
      <c r="C443" s="245"/>
      <c r="D443" s="235" t="s">
        <v>139</v>
      </c>
      <c r="E443" s="246" t="s">
        <v>19</v>
      </c>
      <c r="F443" s="247" t="s">
        <v>588</v>
      </c>
      <c r="G443" s="245"/>
      <c r="H443" s="248">
        <v>11.597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4" t="s">
        <v>139</v>
      </c>
      <c r="AU443" s="254" t="s">
        <v>85</v>
      </c>
      <c r="AV443" s="14" t="s">
        <v>85</v>
      </c>
      <c r="AW443" s="14" t="s">
        <v>35</v>
      </c>
      <c r="AX443" s="14" t="s">
        <v>76</v>
      </c>
      <c r="AY443" s="254" t="s">
        <v>127</v>
      </c>
    </row>
    <row r="444" s="15" customFormat="1">
      <c r="A444" s="15"/>
      <c r="B444" s="255"/>
      <c r="C444" s="256"/>
      <c r="D444" s="235" t="s">
        <v>139</v>
      </c>
      <c r="E444" s="257" t="s">
        <v>19</v>
      </c>
      <c r="F444" s="258" t="s">
        <v>143</v>
      </c>
      <c r="G444" s="256"/>
      <c r="H444" s="259">
        <v>271.53800000000001</v>
      </c>
      <c r="I444" s="260"/>
      <c r="J444" s="256"/>
      <c r="K444" s="256"/>
      <c r="L444" s="261"/>
      <c r="M444" s="262"/>
      <c r="N444" s="263"/>
      <c r="O444" s="263"/>
      <c r="P444" s="263"/>
      <c r="Q444" s="263"/>
      <c r="R444" s="263"/>
      <c r="S444" s="263"/>
      <c r="T444" s="264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65" t="s">
        <v>139</v>
      </c>
      <c r="AU444" s="265" t="s">
        <v>85</v>
      </c>
      <c r="AV444" s="15" t="s">
        <v>144</v>
      </c>
      <c r="AW444" s="15" t="s">
        <v>35</v>
      </c>
      <c r="AX444" s="15" t="s">
        <v>76</v>
      </c>
      <c r="AY444" s="265" t="s">
        <v>127</v>
      </c>
    </row>
    <row r="445" s="13" customFormat="1">
      <c r="A445" s="13"/>
      <c r="B445" s="233"/>
      <c r="C445" s="234"/>
      <c r="D445" s="235" t="s">
        <v>139</v>
      </c>
      <c r="E445" s="236" t="s">
        <v>19</v>
      </c>
      <c r="F445" s="237" t="s">
        <v>563</v>
      </c>
      <c r="G445" s="234"/>
      <c r="H445" s="236" t="s">
        <v>19</v>
      </c>
      <c r="I445" s="238"/>
      <c r="J445" s="234"/>
      <c r="K445" s="234"/>
      <c r="L445" s="239"/>
      <c r="M445" s="240"/>
      <c r="N445" s="241"/>
      <c r="O445" s="241"/>
      <c r="P445" s="241"/>
      <c r="Q445" s="241"/>
      <c r="R445" s="241"/>
      <c r="S445" s="241"/>
      <c r="T445" s="242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3" t="s">
        <v>139</v>
      </c>
      <c r="AU445" s="243" t="s">
        <v>85</v>
      </c>
      <c r="AV445" s="13" t="s">
        <v>83</v>
      </c>
      <c r="AW445" s="13" t="s">
        <v>35</v>
      </c>
      <c r="AX445" s="13" t="s">
        <v>76</v>
      </c>
      <c r="AY445" s="243" t="s">
        <v>127</v>
      </c>
    </row>
    <row r="446" s="14" customFormat="1">
      <c r="A446" s="14"/>
      <c r="B446" s="244"/>
      <c r="C446" s="245"/>
      <c r="D446" s="235" t="s">
        <v>139</v>
      </c>
      <c r="E446" s="246" t="s">
        <v>19</v>
      </c>
      <c r="F446" s="247" t="s">
        <v>589</v>
      </c>
      <c r="G446" s="245"/>
      <c r="H446" s="248">
        <v>150.19</v>
      </c>
      <c r="I446" s="249"/>
      <c r="J446" s="245"/>
      <c r="K446" s="245"/>
      <c r="L446" s="250"/>
      <c r="M446" s="251"/>
      <c r="N446" s="252"/>
      <c r="O446" s="252"/>
      <c r="P446" s="252"/>
      <c r="Q446" s="252"/>
      <c r="R446" s="252"/>
      <c r="S446" s="252"/>
      <c r="T446" s="25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4" t="s">
        <v>139</v>
      </c>
      <c r="AU446" s="254" t="s">
        <v>85</v>
      </c>
      <c r="AV446" s="14" t="s">
        <v>85</v>
      </c>
      <c r="AW446" s="14" t="s">
        <v>35</v>
      </c>
      <c r="AX446" s="14" t="s">
        <v>76</v>
      </c>
      <c r="AY446" s="254" t="s">
        <v>127</v>
      </c>
    </row>
    <row r="447" s="15" customFormat="1">
      <c r="A447" s="15"/>
      <c r="B447" s="255"/>
      <c r="C447" s="256"/>
      <c r="D447" s="235" t="s">
        <v>139</v>
      </c>
      <c r="E447" s="257" t="s">
        <v>19</v>
      </c>
      <c r="F447" s="258" t="s">
        <v>143</v>
      </c>
      <c r="G447" s="256"/>
      <c r="H447" s="259">
        <v>150.19</v>
      </c>
      <c r="I447" s="260"/>
      <c r="J447" s="256"/>
      <c r="K447" s="256"/>
      <c r="L447" s="261"/>
      <c r="M447" s="262"/>
      <c r="N447" s="263"/>
      <c r="O447" s="263"/>
      <c r="P447" s="263"/>
      <c r="Q447" s="263"/>
      <c r="R447" s="263"/>
      <c r="S447" s="263"/>
      <c r="T447" s="264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65" t="s">
        <v>139</v>
      </c>
      <c r="AU447" s="265" t="s">
        <v>85</v>
      </c>
      <c r="AV447" s="15" t="s">
        <v>144</v>
      </c>
      <c r="AW447" s="15" t="s">
        <v>35</v>
      </c>
      <c r="AX447" s="15" t="s">
        <v>76</v>
      </c>
      <c r="AY447" s="265" t="s">
        <v>127</v>
      </c>
    </row>
    <row r="448" s="13" customFormat="1">
      <c r="A448" s="13"/>
      <c r="B448" s="233"/>
      <c r="C448" s="234"/>
      <c r="D448" s="235" t="s">
        <v>139</v>
      </c>
      <c r="E448" s="236" t="s">
        <v>19</v>
      </c>
      <c r="F448" s="237" t="s">
        <v>590</v>
      </c>
      <c r="G448" s="234"/>
      <c r="H448" s="236" t="s">
        <v>19</v>
      </c>
      <c r="I448" s="238"/>
      <c r="J448" s="234"/>
      <c r="K448" s="234"/>
      <c r="L448" s="239"/>
      <c r="M448" s="240"/>
      <c r="N448" s="241"/>
      <c r="O448" s="241"/>
      <c r="P448" s="241"/>
      <c r="Q448" s="241"/>
      <c r="R448" s="241"/>
      <c r="S448" s="241"/>
      <c r="T448" s="242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3" t="s">
        <v>139</v>
      </c>
      <c r="AU448" s="243" t="s">
        <v>85</v>
      </c>
      <c r="AV448" s="13" t="s">
        <v>83</v>
      </c>
      <c r="AW448" s="13" t="s">
        <v>35</v>
      </c>
      <c r="AX448" s="13" t="s">
        <v>76</v>
      </c>
      <c r="AY448" s="243" t="s">
        <v>127</v>
      </c>
    </row>
    <row r="449" s="14" customFormat="1">
      <c r="A449" s="14"/>
      <c r="B449" s="244"/>
      <c r="C449" s="245"/>
      <c r="D449" s="235" t="s">
        <v>139</v>
      </c>
      <c r="E449" s="246" t="s">
        <v>19</v>
      </c>
      <c r="F449" s="247" t="s">
        <v>591</v>
      </c>
      <c r="G449" s="245"/>
      <c r="H449" s="248">
        <v>145.28299999999999</v>
      </c>
      <c r="I449" s="249"/>
      <c r="J449" s="245"/>
      <c r="K449" s="245"/>
      <c r="L449" s="250"/>
      <c r="M449" s="251"/>
      <c r="N449" s="252"/>
      <c r="O449" s="252"/>
      <c r="P449" s="252"/>
      <c r="Q449" s="252"/>
      <c r="R449" s="252"/>
      <c r="S449" s="252"/>
      <c r="T449" s="25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4" t="s">
        <v>139</v>
      </c>
      <c r="AU449" s="254" t="s">
        <v>85</v>
      </c>
      <c r="AV449" s="14" t="s">
        <v>85</v>
      </c>
      <c r="AW449" s="14" t="s">
        <v>35</v>
      </c>
      <c r="AX449" s="14" t="s">
        <v>76</v>
      </c>
      <c r="AY449" s="254" t="s">
        <v>127</v>
      </c>
    </row>
    <row r="450" s="14" customFormat="1">
      <c r="A450" s="14"/>
      <c r="B450" s="244"/>
      <c r="C450" s="245"/>
      <c r="D450" s="235" t="s">
        <v>139</v>
      </c>
      <c r="E450" s="246" t="s">
        <v>19</v>
      </c>
      <c r="F450" s="247" t="s">
        <v>592</v>
      </c>
      <c r="G450" s="245"/>
      <c r="H450" s="248">
        <v>326.14600000000002</v>
      </c>
      <c r="I450" s="249"/>
      <c r="J450" s="245"/>
      <c r="K450" s="245"/>
      <c r="L450" s="250"/>
      <c r="M450" s="251"/>
      <c r="N450" s="252"/>
      <c r="O450" s="252"/>
      <c r="P450" s="252"/>
      <c r="Q450" s="252"/>
      <c r="R450" s="252"/>
      <c r="S450" s="252"/>
      <c r="T450" s="253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4" t="s">
        <v>139</v>
      </c>
      <c r="AU450" s="254" t="s">
        <v>85</v>
      </c>
      <c r="AV450" s="14" t="s">
        <v>85</v>
      </c>
      <c r="AW450" s="14" t="s">
        <v>35</v>
      </c>
      <c r="AX450" s="14" t="s">
        <v>76</v>
      </c>
      <c r="AY450" s="254" t="s">
        <v>127</v>
      </c>
    </row>
    <row r="451" s="15" customFormat="1">
      <c r="A451" s="15"/>
      <c r="B451" s="255"/>
      <c r="C451" s="256"/>
      <c r="D451" s="235" t="s">
        <v>139</v>
      </c>
      <c r="E451" s="257" t="s">
        <v>19</v>
      </c>
      <c r="F451" s="258" t="s">
        <v>143</v>
      </c>
      <c r="G451" s="256"/>
      <c r="H451" s="259">
        <v>471.42899999999997</v>
      </c>
      <c r="I451" s="260"/>
      <c r="J451" s="256"/>
      <c r="K451" s="256"/>
      <c r="L451" s="261"/>
      <c r="M451" s="262"/>
      <c r="N451" s="263"/>
      <c r="O451" s="263"/>
      <c r="P451" s="263"/>
      <c r="Q451" s="263"/>
      <c r="R451" s="263"/>
      <c r="S451" s="263"/>
      <c r="T451" s="264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5" t="s">
        <v>139</v>
      </c>
      <c r="AU451" s="265" t="s">
        <v>85</v>
      </c>
      <c r="AV451" s="15" t="s">
        <v>144</v>
      </c>
      <c r="AW451" s="15" t="s">
        <v>35</v>
      </c>
      <c r="AX451" s="15" t="s">
        <v>76</v>
      </c>
      <c r="AY451" s="265" t="s">
        <v>127</v>
      </c>
    </row>
    <row r="452" s="14" customFormat="1">
      <c r="A452" s="14"/>
      <c r="B452" s="244"/>
      <c r="C452" s="245"/>
      <c r="D452" s="235" t="s">
        <v>139</v>
      </c>
      <c r="E452" s="246" t="s">
        <v>19</v>
      </c>
      <c r="F452" s="247" t="s">
        <v>593</v>
      </c>
      <c r="G452" s="245"/>
      <c r="H452" s="248">
        <v>13.111000000000001</v>
      </c>
      <c r="I452" s="249"/>
      <c r="J452" s="245"/>
      <c r="K452" s="245"/>
      <c r="L452" s="250"/>
      <c r="M452" s="251"/>
      <c r="N452" s="252"/>
      <c r="O452" s="252"/>
      <c r="P452" s="252"/>
      <c r="Q452" s="252"/>
      <c r="R452" s="252"/>
      <c r="S452" s="252"/>
      <c r="T452" s="253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4" t="s">
        <v>139</v>
      </c>
      <c r="AU452" s="254" t="s">
        <v>85</v>
      </c>
      <c r="AV452" s="14" t="s">
        <v>85</v>
      </c>
      <c r="AW452" s="14" t="s">
        <v>35</v>
      </c>
      <c r="AX452" s="14" t="s">
        <v>76</v>
      </c>
      <c r="AY452" s="254" t="s">
        <v>127</v>
      </c>
    </row>
    <row r="453" s="15" customFormat="1">
      <c r="A453" s="15"/>
      <c r="B453" s="255"/>
      <c r="C453" s="256"/>
      <c r="D453" s="235" t="s">
        <v>139</v>
      </c>
      <c r="E453" s="257" t="s">
        <v>19</v>
      </c>
      <c r="F453" s="258" t="s">
        <v>143</v>
      </c>
      <c r="G453" s="256"/>
      <c r="H453" s="259">
        <v>13.111000000000001</v>
      </c>
      <c r="I453" s="260"/>
      <c r="J453" s="256"/>
      <c r="K453" s="256"/>
      <c r="L453" s="261"/>
      <c r="M453" s="262"/>
      <c r="N453" s="263"/>
      <c r="O453" s="263"/>
      <c r="P453" s="263"/>
      <c r="Q453" s="263"/>
      <c r="R453" s="263"/>
      <c r="S453" s="263"/>
      <c r="T453" s="264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65" t="s">
        <v>139</v>
      </c>
      <c r="AU453" s="265" t="s">
        <v>85</v>
      </c>
      <c r="AV453" s="15" t="s">
        <v>144</v>
      </c>
      <c r="AW453" s="15" t="s">
        <v>35</v>
      </c>
      <c r="AX453" s="15" t="s">
        <v>76</v>
      </c>
      <c r="AY453" s="265" t="s">
        <v>127</v>
      </c>
    </row>
    <row r="454" s="16" customFormat="1">
      <c r="A454" s="16"/>
      <c r="B454" s="266"/>
      <c r="C454" s="267"/>
      <c r="D454" s="235" t="s">
        <v>139</v>
      </c>
      <c r="E454" s="268" t="s">
        <v>19</v>
      </c>
      <c r="F454" s="269" t="s">
        <v>153</v>
      </c>
      <c r="G454" s="267"/>
      <c r="H454" s="270">
        <v>1844.354</v>
      </c>
      <c r="I454" s="271"/>
      <c r="J454" s="267"/>
      <c r="K454" s="267"/>
      <c r="L454" s="272"/>
      <c r="M454" s="273"/>
      <c r="N454" s="274"/>
      <c r="O454" s="274"/>
      <c r="P454" s="274"/>
      <c r="Q454" s="274"/>
      <c r="R454" s="274"/>
      <c r="S454" s="274"/>
      <c r="T454" s="275"/>
      <c r="U454" s="16"/>
      <c r="V454" s="16"/>
      <c r="W454" s="16"/>
      <c r="X454" s="16"/>
      <c r="Y454" s="16"/>
      <c r="Z454" s="16"/>
      <c r="AA454" s="16"/>
      <c r="AB454" s="16"/>
      <c r="AC454" s="16"/>
      <c r="AD454" s="16"/>
      <c r="AE454" s="16"/>
      <c r="AT454" s="276" t="s">
        <v>139</v>
      </c>
      <c r="AU454" s="276" t="s">
        <v>85</v>
      </c>
      <c r="AV454" s="16" t="s">
        <v>135</v>
      </c>
      <c r="AW454" s="16" t="s">
        <v>35</v>
      </c>
      <c r="AX454" s="16" t="s">
        <v>83</v>
      </c>
      <c r="AY454" s="276" t="s">
        <v>127</v>
      </c>
    </row>
    <row r="455" s="2" customFormat="1" ht="44.25" customHeight="1">
      <c r="A455" s="41"/>
      <c r="B455" s="42"/>
      <c r="C455" s="215" t="s">
        <v>594</v>
      </c>
      <c r="D455" s="215" t="s">
        <v>130</v>
      </c>
      <c r="E455" s="216" t="s">
        <v>595</v>
      </c>
      <c r="F455" s="217" t="s">
        <v>596</v>
      </c>
      <c r="G455" s="218" t="s">
        <v>201</v>
      </c>
      <c r="H455" s="219">
        <v>13.111000000000001</v>
      </c>
      <c r="I455" s="220"/>
      <c r="J455" s="221">
        <f>ROUND(I455*H455,2)</f>
        <v>0</v>
      </c>
      <c r="K455" s="217" t="s">
        <v>134</v>
      </c>
      <c r="L455" s="47"/>
      <c r="M455" s="222" t="s">
        <v>19</v>
      </c>
      <c r="N455" s="223" t="s">
        <v>47</v>
      </c>
      <c r="O455" s="87"/>
      <c r="P455" s="224">
        <f>O455*H455</f>
        <v>0</v>
      </c>
      <c r="Q455" s="224">
        <v>0</v>
      </c>
      <c r="R455" s="224">
        <f>Q455*H455</f>
        <v>0</v>
      </c>
      <c r="S455" s="224">
        <v>0</v>
      </c>
      <c r="T455" s="225">
        <f>S455*H455</f>
        <v>0</v>
      </c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R455" s="226" t="s">
        <v>135</v>
      </c>
      <c r="AT455" s="226" t="s">
        <v>130</v>
      </c>
      <c r="AU455" s="226" t="s">
        <v>85</v>
      </c>
      <c r="AY455" s="20" t="s">
        <v>127</v>
      </c>
      <c r="BE455" s="227">
        <f>IF(N455="základní",J455,0)</f>
        <v>0</v>
      </c>
      <c r="BF455" s="227">
        <f>IF(N455="snížená",J455,0)</f>
        <v>0</v>
      </c>
      <c r="BG455" s="227">
        <f>IF(N455="zákl. přenesená",J455,0)</f>
        <v>0</v>
      </c>
      <c r="BH455" s="227">
        <f>IF(N455="sníž. přenesená",J455,0)</f>
        <v>0</v>
      </c>
      <c r="BI455" s="227">
        <f>IF(N455="nulová",J455,0)</f>
        <v>0</v>
      </c>
      <c r="BJ455" s="20" t="s">
        <v>83</v>
      </c>
      <c r="BK455" s="227">
        <f>ROUND(I455*H455,2)</f>
        <v>0</v>
      </c>
      <c r="BL455" s="20" t="s">
        <v>135</v>
      </c>
      <c r="BM455" s="226" t="s">
        <v>597</v>
      </c>
    </row>
    <row r="456" s="2" customFormat="1">
      <c r="A456" s="41"/>
      <c r="B456" s="42"/>
      <c r="C456" s="43"/>
      <c r="D456" s="228" t="s">
        <v>137</v>
      </c>
      <c r="E456" s="43"/>
      <c r="F456" s="229" t="s">
        <v>598</v>
      </c>
      <c r="G456" s="43"/>
      <c r="H456" s="43"/>
      <c r="I456" s="230"/>
      <c r="J456" s="43"/>
      <c r="K456" s="43"/>
      <c r="L456" s="47"/>
      <c r="M456" s="231"/>
      <c r="N456" s="232"/>
      <c r="O456" s="87"/>
      <c r="P456" s="87"/>
      <c r="Q456" s="87"/>
      <c r="R456" s="87"/>
      <c r="S456" s="87"/>
      <c r="T456" s="88"/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T456" s="20" t="s">
        <v>137</v>
      </c>
      <c r="AU456" s="20" t="s">
        <v>85</v>
      </c>
    </row>
    <row r="457" s="14" customFormat="1">
      <c r="A457" s="14"/>
      <c r="B457" s="244"/>
      <c r="C457" s="245"/>
      <c r="D457" s="235" t="s">
        <v>139</v>
      </c>
      <c r="E457" s="246" t="s">
        <v>19</v>
      </c>
      <c r="F457" s="247" t="s">
        <v>593</v>
      </c>
      <c r="G457" s="245"/>
      <c r="H457" s="248">
        <v>13.111000000000001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4" t="s">
        <v>139</v>
      </c>
      <c r="AU457" s="254" t="s">
        <v>85</v>
      </c>
      <c r="AV457" s="14" t="s">
        <v>85</v>
      </c>
      <c r="AW457" s="14" t="s">
        <v>35</v>
      </c>
      <c r="AX457" s="14" t="s">
        <v>76</v>
      </c>
      <c r="AY457" s="254" t="s">
        <v>127</v>
      </c>
    </row>
    <row r="458" s="16" customFormat="1">
      <c r="A458" s="16"/>
      <c r="B458" s="266"/>
      <c r="C458" s="267"/>
      <c r="D458" s="235" t="s">
        <v>139</v>
      </c>
      <c r="E458" s="268" t="s">
        <v>19</v>
      </c>
      <c r="F458" s="269" t="s">
        <v>153</v>
      </c>
      <c r="G458" s="267"/>
      <c r="H458" s="270">
        <v>13.111000000000001</v>
      </c>
      <c r="I458" s="271"/>
      <c r="J458" s="267"/>
      <c r="K458" s="267"/>
      <c r="L458" s="272"/>
      <c r="M458" s="273"/>
      <c r="N458" s="274"/>
      <c r="O458" s="274"/>
      <c r="P458" s="274"/>
      <c r="Q458" s="274"/>
      <c r="R458" s="274"/>
      <c r="S458" s="274"/>
      <c r="T458" s="275"/>
      <c r="U458" s="16"/>
      <c r="V458" s="16"/>
      <c r="W458" s="16"/>
      <c r="X458" s="16"/>
      <c r="Y458" s="16"/>
      <c r="Z458" s="16"/>
      <c r="AA458" s="16"/>
      <c r="AB458" s="16"/>
      <c r="AC458" s="16"/>
      <c r="AD458" s="16"/>
      <c r="AE458" s="16"/>
      <c r="AT458" s="276" t="s">
        <v>139</v>
      </c>
      <c r="AU458" s="276" t="s">
        <v>85</v>
      </c>
      <c r="AV458" s="16" t="s">
        <v>135</v>
      </c>
      <c r="AW458" s="16" t="s">
        <v>35</v>
      </c>
      <c r="AX458" s="16" t="s">
        <v>83</v>
      </c>
      <c r="AY458" s="276" t="s">
        <v>127</v>
      </c>
    </row>
    <row r="459" s="2" customFormat="1" ht="21.75" customHeight="1">
      <c r="A459" s="41"/>
      <c r="B459" s="42"/>
      <c r="C459" s="215" t="s">
        <v>599</v>
      </c>
      <c r="D459" s="215" t="s">
        <v>130</v>
      </c>
      <c r="E459" s="216" t="s">
        <v>600</v>
      </c>
      <c r="F459" s="217" t="s">
        <v>601</v>
      </c>
      <c r="G459" s="218" t="s">
        <v>201</v>
      </c>
      <c r="H459" s="219">
        <v>65</v>
      </c>
      <c r="I459" s="220"/>
      <c r="J459" s="221">
        <f>ROUND(I459*H459,2)</f>
        <v>0</v>
      </c>
      <c r="K459" s="217" t="s">
        <v>19</v>
      </c>
      <c r="L459" s="47"/>
      <c r="M459" s="222" t="s">
        <v>19</v>
      </c>
      <c r="N459" s="223" t="s">
        <v>47</v>
      </c>
      <c r="O459" s="87"/>
      <c r="P459" s="224">
        <f>O459*H459</f>
        <v>0</v>
      </c>
      <c r="Q459" s="224">
        <v>0</v>
      </c>
      <c r="R459" s="224">
        <f>Q459*H459</f>
        <v>0</v>
      </c>
      <c r="S459" s="224">
        <v>0</v>
      </c>
      <c r="T459" s="225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26" t="s">
        <v>135</v>
      </c>
      <c r="AT459" s="226" t="s">
        <v>130</v>
      </c>
      <c r="AU459" s="226" t="s">
        <v>85</v>
      </c>
      <c r="AY459" s="20" t="s">
        <v>127</v>
      </c>
      <c r="BE459" s="227">
        <f>IF(N459="základní",J459,0)</f>
        <v>0</v>
      </c>
      <c r="BF459" s="227">
        <f>IF(N459="snížená",J459,0)</f>
        <v>0</v>
      </c>
      <c r="BG459" s="227">
        <f>IF(N459="zákl. přenesená",J459,0)</f>
        <v>0</v>
      </c>
      <c r="BH459" s="227">
        <f>IF(N459="sníž. přenesená",J459,0)</f>
        <v>0</v>
      </c>
      <c r="BI459" s="227">
        <f>IF(N459="nulová",J459,0)</f>
        <v>0</v>
      </c>
      <c r="BJ459" s="20" t="s">
        <v>83</v>
      </c>
      <c r="BK459" s="227">
        <f>ROUND(I459*H459,2)</f>
        <v>0</v>
      </c>
      <c r="BL459" s="20" t="s">
        <v>135</v>
      </c>
      <c r="BM459" s="226" t="s">
        <v>602</v>
      </c>
    </row>
    <row r="460" s="2" customFormat="1" ht="44.25" customHeight="1">
      <c r="A460" s="41"/>
      <c r="B460" s="42"/>
      <c r="C460" s="215" t="s">
        <v>603</v>
      </c>
      <c r="D460" s="215" t="s">
        <v>130</v>
      </c>
      <c r="E460" s="216" t="s">
        <v>604</v>
      </c>
      <c r="F460" s="217" t="s">
        <v>605</v>
      </c>
      <c r="G460" s="218" t="s">
        <v>201</v>
      </c>
      <c r="H460" s="219">
        <v>141.429</v>
      </c>
      <c r="I460" s="220"/>
      <c r="J460" s="221">
        <f>ROUND(I460*H460,2)</f>
        <v>0</v>
      </c>
      <c r="K460" s="217" t="s">
        <v>134</v>
      </c>
      <c r="L460" s="47"/>
      <c r="M460" s="222" t="s">
        <v>19</v>
      </c>
      <c r="N460" s="223" t="s">
        <v>47</v>
      </c>
      <c r="O460" s="87"/>
      <c r="P460" s="224">
        <f>O460*H460</f>
        <v>0</v>
      </c>
      <c r="Q460" s="224">
        <v>0</v>
      </c>
      <c r="R460" s="224">
        <f>Q460*H460</f>
        <v>0</v>
      </c>
      <c r="S460" s="224">
        <v>0</v>
      </c>
      <c r="T460" s="225">
        <f>S460*H460</f>
        <v>0</v>
      </c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R460" s="226" t="s">
        <v>135</v>
      </c>
      <c r="AT460" s="226" t="s">
        <v>130</v>
      </c>
      <c r="AU460" s="226" t="s">
        <v>85</v>
      </c>
      <c r="AY460" s="20" t="s">
        <v>127</v>
      </c>
      <c r="BE460" s="227">
        <f>IF(N460="základní",J460,0)</f>
        <v>0</v>
      </c>
      <c r="BF460" s="227">
        <f>IF(N460="snížená",J460,0)</f>
        <v>0</v>
      </c>
      <c r="BG460" s="227">
        <f>IF(N460="zákl. přenesená",J460,0)</f>
        <v>0</v>
      </c>
      <c r="BH460" s="227">
        <f>IF(N460="sníž. přenesená",J460,0)</f>
        <v>0</v>
      </c>
      <c r="BI460" s="227">
        <f>IF(N460="nulová",J460,0)</f>
        <v>0</v>
      </c>
      <c r="BJ460" s="20" t="s">
        <v>83</v>
      </c>
      <c r="BK460" s="227">
        <f>ROUND(I460*H460,2)</f>
        <v>0</v>
      </c>
      <c r="BL460" s="20" t="s">
        <v>135</v>
      </c>
      <c r="BM460" s="226" t="s">
        <v>606</v>
      </c>
    </row>
    <row r="461" s="2" customFormat="1">
      <c r="A461" s="41"/>
      <c r="B461" s="42"/>
      <c r="C461" s="43"/>
      <c r="D461" s="228" t="s">
        <v>137</v>
      </c>
      <c r="E461" s="43"/>
      <c r="F461" s="229" t="s">
        <v>607</v>
      </c>
      <c r="G461" s="43"/>
      <c r="H461" s="43"/>
      <c r="I461" s="230"/>
      <c r="J461" s="43"/>
      <c r="K461" s="43"/>
      <c r="L461" s="47"/>
      <c r="M461" s="231"/>
      <c r="N461" s="232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137</v>
      </c>
      <c r="AU461" s="20" t="s">
        <v>85</v>
      </c>
    </row>
    <row r="462" s="13" customFormat="1">
      <c r="A462" s="13"/>
      <c r="B462" s="233"/>
      <c r="C462" s="234"/>
      <c r="D462" s="235" t="s">
        <v>139</v>
      </c>
      <c r="E462" s="236" t="s">
        <v>19</v>
      </c>
      <c r="F462" s="237" t="s">
        <v>608</v>
      </c>
      <c r="G462" s="234"/>
      <c r="H462" s="236" t="s">
        <v>19</v>
      </c>
      <c r="I462" s="238"/>
      <c r="J462" s="234"/>
      <c r="K462" s="234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139</v>
      </c>
      <c r="AU462" s="243" t="s">
        <v>85</v>
      </c>
      <c r="AV462" s="13" t="s">
        <v>83</v>
      </c>
      <c r="AW462" s="13" t="s">
        <v>35</v>
      </c>
      <c r="AX462" s="13" t="s">
        <v>76</v>
      </c>
      <c r="AY462" s="243" t="s">
        <v>127</v>
      </c>
    </row>
    <row r="463" s="14" customFormat="1">
      <c r="A463" s="14"/>
      <c r="B463" s="244"/>
      <c r="C463" s="245"/>
      <c r="D463" s="235" t="s">
        <v>139</v>
      </c>
      <c r="E463" s="246" t="s">
        <v>19</v>
      </c>
      <c r="F463" s="247" t="s">
        <v>609</v>
      </c>
      <c r="G463" s="245"/>
      <c r="H463" s="248">
        <v>43.585000000000001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4" t="s">
        <v>139</v>
      </c>
      <c r="AU463" s="254" t="s">
        <v>85</v>
      </c>
      <c r="AV463" s="14" t="s">
        <v>85</v>
      </c>
      <c r="AW463" s="14" t="s">
        <v>35</v>
      </c>
      <c r="AX463" s="14" t="s">
        <v>76</v>
      </c>
      <c r="AY463" s="254" t="s">
        <v>127</v>
      </c>
    </row>
    <row r="464" s="14" customFormat="1">
      <c r="A464" s="14"/>
      <c r="B464" s="244"/>
      <c r="C464" s="245"/>
      <c r="D464" s="235" t="s">
        <v>139</v>
      </c>
      <c r="E464" s="246" t="s">
        <v>19</v>
      </c>
      <c r="F464" s="247" t="s">
        <v>610</v>
      </c>
      <c r="G464" s="245"/>
      <c r="H464" s="248">
        <v>97.843999999999994</v>
      </c>
      <c r="I464" s="249"/>
      <c r="J464" s="245"/>
      <c r="K464" s="245"/>
      <c r="L464" s="250"/>
      <c r="M464" s="251"/>
      <c r="N464" s="252"/>
      <c r="O464" s="252"/>
      <c r="P464" s="252"/>
      <c r="Q464" s="252"/>
      <c r="R464" s="252"/>
      <c r="S464" s="252"/>
      <c r="T464" s="25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4" t="s">
        <v>139</v>
      </c>
      <c r="AU464" s="254" t="s">
        <v>85</v>
      </c>
      <c r="AV464" s="14" t="s">
        <v>85</v>
      </c>
      <c r="AW464" s="14" t="s">
        <v>35</v>
      </c>
      <c r="AX464" s="14" t="s">
        <v>76</v>
      </c>
      <c r="AY464" s="254" t="s">
        <v>127</v>
      </c>
    </row>
    <row r="465" s="16" customFormat="1">
      <c r="A465" s="16"/>
      <c r="B465" s="266"/>
      <c r="C465" s="267"/>
      <c r="D465" s="235" t="s">
        <v>139</v>
      </c>
      <c r="E465" s="268" t="s">
        <v>19</v>
      </c>
      <c r="F465" s="269" t="s">
        <v>153</v>
      </c>
      <c r="G465" s="267"/>
      <c r="H465" s="270">
        <v>141.429</v>
      </c>
      <c r="I465" s="271"/>
      <c r="J465" s="267"/>
      <c r="K465" s="267"/>
      <c r="L465" s="272"/>
      <c r="M465" s="273"/>
      <c r="N465" s="274"/>
      <c r="O465" s="274"/>
      <c r="P465" s="274"/>
      <c r="Q465" s="274"/>
      <c r="R465" s="274"/>
      <c r="S465" s="274"/>
      <c r="T465" s="275"/>
      <c r="U465" s="16"/>
      <c r="V465" s="16"/>
      <c r="W465" s="16"/>
      <c r="X465" s="16"/>
      <c r="Y465" s="16"/>
      <c r="Z465" s="16"/>
      <c r="AA465" s="16"/>
      <c r="AB465" s="16"/>
      <c r="AC465" s="16"/>
      <c r="AD465" s="16"/>
      <c r="AE465" s="16"/>
      <c r="AT465" s="276" t="s">
        <v>139</v>
      </c>
      <c r="AU465" s="276" t="s">
        <v>85</v>
      </c>
      <c r="AV465" s="16" t="s">
        <v>135</v>
      </c>
      <c r="AW465" s="16" t="s">
        <v>35</v>
      </c>
      <c r="AX465" s="16" t="s">
        <v>83</v>
      </c>
      <c r="AY465" s="276" t="s">
        <v>127</v>
      </c>
    </row>
    <row r="466" s="2" customFormat="1" ht="44.25" customHeight="1">
      <c r="A466" s="41"/>
      <c r="B466" s="42"/>
      <c r="C466" s="215" t="s">
        <v>611</v>
      </c>
      <c r="D466" s="215" t="s">
        <v>130</v>
      </c>
      <c r="E466" s="216" t="s">
        <v>244</v>
      </c>
      <c r="F466" s="217" t="s">
        <v>245</v>
      </c>
      <c r="G466" s="218" t="s">
        <v>201</v>
      </c>
      <c r="H466" s="219">
        <v>271.53800000000001</v>
      </c>
      <c r="I466" s="220"/>
      <c r="J466" s="221">
        <f>ROUND(I466*H466,2)</f>
        <v>0</v>
      </c>
      <c r="K466" s="217" t="s">
        <v>19</v>
      </c>
      <c r="L466" s="47"/>
      <c r="M466" s="222" t="s">
        <v>19</v>
      </c>
      <c r="N466" s="223" t="s">
        <v>47</v>
      </c>
      <c r="O466" s="87"/>
      <c r="P466" s="224">
        <f>O466*H466</f>
        <v>0</v>
      </c>
      <c r="Q466" s="224">
        <v>0</v>
      </c>
      <c r="R466" s="224">
        <f>Q466*H466</f>
        <v>0</v>
      </c>
      <c r="S466" s="224">
        <v>0</v>
      </c>
      <c r="T466" s="225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26" t="s">
        <v>135</v>
      </c>
      <c r="AT466" s="226" t="s">
        <v>130</v>
      </c>
      <c r="AU466" s="226" t="s">
        <v>85</v>
      </c>
      <c r="AY466" s="20" t="s">
        <v>127</v>
      </c>
      <c r="BE466" s="227">
        <f>IF(N466="základní",J466,0)</f>
        <v>0</v>
      </c>
      <c r="BF466" s="227">
        <f>IF(N466="snížená",J466,0)</f>
        <v>0</v>
      </c>
      <c r="BG466" s="227">
        <f>IF(N466="zákl. přenesená",J466,0)</f>
        <v>0</v>
      </c>
      <c r="BH466" s="227">
        <f>IF(N466="sníž. přenesená",J466,0)</f>
        <v>0</v>
      </c>
      <c r="BI466" s="227">
        <f>IF(N466="nulová",J466,0)</f>
        <v>0</v>
      </c>
      <c r="BJ466" s="20" t="s">
        <v>83</v>
      </c>
      <c r="BK466" s="227">
        <f>ROUND(I466*H466,2)</f>
        <v>0</v>
      </c>
      <c r="BL466" s="20" t="s">
        <v>135</v>
      </c>
      <c r="BM466" s="226" t="s">
        <v>612</v>
      </c>
    </row>
    <row r="467" s="14" customFormat="1">
      <c r="A467" s="14"/>
      <c r="B467" s="244"/>
      <c r="C467" s="245"/>
      <c r="D467" s="235" t="s">
        <v>139</v>
      </c>
      <c r="E467" s="246" t="s">
        <v>19</v>
      </c>
      <c r="F467" s="247" t="s">
        <v>583</v>
      </c>
      <c r="G467" s="245"/>
      <c r="H467" s="248">
        <v>38.670999999999999</v>
      </c>
      <c r="I467" s="249"/>
      <c r="J467" s="245"/>
      <c r="K467" s="245"/>
      <c r="L467" s="250"/>
      <c r="M467" s="251"/>
      <c r="N467" s="252"/>
      <c r="O467" s="252"/>
      <c r="P467" s="252"/>
      <c r="Q467" s="252"/>
      <c r="R467" s="252"/>
      <c r="S467" s="252"/>
      <c r="T467" s="253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4" t="s">
        <v>139</v>
      </c>
      <c r="AU467" s="254" t="s">
        <v>85</v>
      </c>
      <c r="AV467" s="14" t="s">
        <v>85</v>
      </c>
      <c r="AW467" s="14" t="s">
        <v>35</v>
      </c>
      <c r="AX467" s="14" t="s">
        <v>76</v>
      </c>
      <c r="AY467" s="254" t="s">
        <v>127</v>
      </c>
    </row>
    <row r="468" s="14" customFormat="1">
      <c r="A468" s="14"/>
      <c r="B468" s="244"/>
      <c r="C468" s="245"/>
      <c r="D468" s="235" t="s">
        <v>139</v>
      </c>
      <c r="E468" s="246" t="s">
        <v>19</v>
      </c>
      <c r="F468" s="247" t="s">
        <v>584</v>
      </c>
      <c r="G468" s="245"/>
      <c r="H468" s="248">
        <v>69.385999999999996</v>
      </c>
      <c r="I468" s="249"/>
      <c r="J468" s="245"/>
      <c r="K468" s="245"/>
      <c r="L468" s="250"/>
      <c r="M468" s="251"/>
      <c r="N468" s="252"/>
      <c r="O468" s="252"/>
      <c r="P468" s="252"/>
      <c r="Q468" s="252"/>
      <c r="R468" s="252"/>
      <c r="S468" s="252"/>
      <c r="T468" s="25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4" t="s">
        <v>139</v>
      </c>
      <c r="AU468" s="254" t="s">
        <v>85</v>
      </c>
      <c r="AV468" s="14" t="s">
        <v>85</v>
      </c>
      <c r="AW468" s="14" t="s">
        <v>35</v>
      </c>
      <c r="AX468" s="14" t="s">
        <v>76</v>
      </c>
      <c r="AY468" s="254" t="s">
        <v>127</v>
      </c>
    </row>
    <row r="469" s="14" customFormat="1">
      <c r="A469" s="14"/>
      <c r="B469" s="244"/>
      <c r="C469" s="245"/>
      <c r="D469" s="235" t="s">
        <v>139</v>
      </c>
      <c r="E469" s="246" t="s">
        <v>19</v>
      </c>
      <c r="F469" s="247" t="s">
        <v>585</v>
      </c>
      <c r="G469" s="245"/>
      <c r="H469" s="248">
        <v>56.518999999999998</v>
      </c>
      <c r="I469" s="249"/>
      <c r="J469" s="245"/>
      <c r="K469" s="245"/>
      <c r="L469" s="250"/>
      <c r="M469" s="251"/>
      <c r="N469" s="252"/>
      <c r="O469" s="252"/>
      <c r="P469" s="252"/>
      <c r="Q469" s="252"/>
      <c r="R469" s="252"/>
      <c r="S469" s="252"/>
      <c r="T469" s="25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4" t="s">
        <v>139</v>
      </c>
      <c r="AU469" s="254" t="s">
        <v>85</v>
      </c>
      <c r="AV469" s="14" t="s">
        <v>85</v>
      </c>
      <c r="AW469" s="14" t="s">
        <v>35</v>
      </c>
      <c r="AX469" s="14" t="s">
        <v>76</v>
      </c>
      <c r="AY469" s="254" t="s">
        <v>127</v>
      </c>
    </row>
    <row r="470" s="14" customFormat="1">
      <c r="A470" s="14"/>
      <c r="B470" s="244"/>
      <c r="C470" s="245"/>
      <c r="D470" s="235" t="s">
        <v>139</v>
      </c>
      <c r="E470" s="246" t="s">
        <v>19</v>
      </c>
      <c r="F470" s="247" t="s">
        <v>586</v>
      </c>
      <c r="G470" s="245"/>
      <c r="H470" s="248">
        <v>59.365000000000002</v>
      </c>
      <c r="I470" s="249"/>
      <c r="J470" s="245"/>
      <c r="K470" s="245"/>
      <c r="L470" s="250"/>
      <c r="M470" s="251"/>
      <c r="N470" s="252"/>
      <c r="O470" s="252"/>
      <c r="P470" s="252"/>
      <c r="Q470" s="252"/>
      <c r="R470" s="252"/>
      <c r="S470" s="252"/>
      <c r="T470" s="25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4" t="s">
        <v>139</v>
      </c>
      <c r="AU470" s="254" t="s">
        <v>85</v>
      </c>
      <c r="AV470" s="14" t="s">
        <v>85</v>
      </c>
      <c r="AW470" s="14" t="s">
        <v>35</v>
      </c>
      <c r="AX470" s="14" t="s">
        <v>76</v>
      </c>
      <c r="AY470" s="254" t="s">
        <v>127</v>
      </c>
    </row>
    <row r="471" s="14" customFormat="1">
      <c r="A471" s="14"/>
      <c r="B471" s="244"/>
      <c r="C471" s="245"/>
      <c r="D471" s="235" t="s">
        <v>139</v>
      </c>
      <c r="E471" s="246" t="s">
        <v>19</v>
      </c>
      <c r="F471" s="247" t="s">
        <v>587</v>
      </c>
      <c r="G471" s="245"/>
      <c r="H471" s="248">
        <v>36</v>
      </c>
      <c r="I471" s="249"/>
      <c r="J471" s="245"/>
      <c r="K471" s="245"/>
      <c r="L471" s="250"/>
      <c r="M471" s="251"/>
      <c r="N471" s="252"/>
      <c r="O471" s="252"/>
      <c r="P471" s="252"/>
      <c r="Q471" s="252"/>
      <c r="R471" s="252"/>
      <c r="S471" s="252"/>
      <c r="T471" s="25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4" t="s">
        <v>139</v>
      </c>
      <c r="AU471" s="254" t="s">
        <v>85</v>
      </c>
      <c r="AV471" s="14" t="s">
        <v>85</v>
      </c>
      <c r="AW471" s="14" t="s">
        <v>35</v>
      </c>
      <c r="AX471" s="14" t="s">
        <v>76</v>
      </c>
      <c r="AY471" s="254" t="s">
        <v>127</v>
      </c>
    </row>
    <row r="472" s="14" customFormat="1">
      <c r="A472" s="14"/>
      <c r="B472" s="244"/>
      <c r="C472" s="245"/>
      <c r="D472" s="235" t="s">
        <v>139</v>
      </c>
      <c r="E472" s="246" t="s">
        <v>19</v>
      </c>
      <c r="F472" s="247" t="s">
        <v>588</v>
      </c>
      <c r="G472" s="245"/>
      <c r="H472" s="248">
        <v>11.597</v>
      </c>
      <c r="I472" s="249"/>
      <c r="J472" s="245"/>
      <c r="K472" s="245"/>
      <c r="L472" s="250"/>
      <c r="M472" s="251"/>
      <c r="N472" s="252"/>
      <c r="O472" s="252"/>
      <c r="P472" s="252"/>
      <c r="Q472" s="252"/>
      <c r="R472" s="252"/>
      <c r="S472" s="252"/>
      <c r="T472" s="25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4" t="s">
        <v>139</v>
      </c>
      <c r="AU472" s="254" t="s">
        <v>85</v>
      </c>
      <c r="AV472" s="14" t="s">
        <v>85</v>
      </c>
      <c r="AW472" s="14" t="s">
        <v>35</v>
      </c>
      <c r="AX472" s="14" t="s">
        <v>76</v>
      </c>
      <c r="AY472" s="254" t="s">
        <v>127</v>
      </c>
    </row>
    <row r="473" s="15" customFormat="1">
      <c r="A473" s="15"/>
      <c r="B473" s="255"/>
      <c r="C473" s="256"/>
      <c r="D473" s="235" t="s">
        <v>139</v>
      </c>
      <c r="E473" s="257" t="s">
        <v>19</v>
      </c>
      <c r="F473" s="258" t="s">
        <v>143</v>
      </c>
      <c r="G473" s="256"/>
      <c r="H473" s="259">
        <v>271.53800000000001</v>
      </c>
      <c r="I473" s="260"/>
      <c r="J473" s="256"/>
      <c r="K473" s="256"/>
      <c r="L473" s="261"/>
      <c r="M473" s="262"/>
      <c r="N473" s="263"/>
      <c r="O473" s="263"/>
      <c r="P473" s="263"/>
      <c r="Q473" s="263"/>
      <c r="R473" s="263"/>
      <c r="S473" s="263"/>
      <c r="T473" s="264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65" t="s">
        <v>139</v>
      </c>
      <c r="AU473" s="265" t="s">
        <v>85</v>
      </c>
      <c r="AV473" s="15" t="s">
        <v>144</v>
      </c>
      <c r="AW473" s="15" t="s">
        <v>35</v>
      </c>
      <c r="AX473" s="15" t="s">
        <v>76</v>
      </c>
      <c r="AY473" s="265" t="s">
        <v>127</v>
      </c>
    </row>
    <row r="474" s="16" customFormat="1">
      <c r="A474" s="16"/>
      <c r="B474" s="266"/>
      <c r="C474" s="267"/>
      <c r="D474" s="235" t="s">
        <v>139</v>
      </c>
      <c r="E474" s="268" t="s">
        <v>19</v>
      </c>
      <c r="F474" s="269" t="s">
        <v>153</v>
      </c>
      <c r="G474" s="267"/>
      <c r="H474" s="270">
        <v>271.53800000000001</v>
      </c>
      <c r="I474" s="271"/>
      <c r="J474" s="267"/>
      <c r="K474" s="267"/>
      <c r="L474" s="272"/>
      <c r="M474" s="273"/>
      <c r="N474" s="274"/>
      <c r="O474" s="274"/>
      <c r="P474" s="274"/>
      <c r="Q474" s="274"/>
      <c r="R474" s="274"/>
      <c r="S474" s="274"/>
      <c r="T474" s="275"/>
      <c r="U474" s="16"/>
      <c r="V474" s="16"/>
      <c r="W474" s="16"/>
      <c r="X474" s="16"/>
      <c r="Y474" s="16"/>
      <c r="Z474" s="16"/>
      <c r="AA474" s="16"/>
      <c r="AB474" s="16"/>
      <c r="AC474" s="16"/>
      <c r="AD474" s="16"/>
      <c r="AE474" s="16"/>
      <c r="AT474" s="276" t="s">
        <v>139</v>
      </c>
      <c r="AU474" s="276" t="s">
        <v>85</v>
      </c>
      <c r="AV474" s="16" t="s">
        <v>135</v>
      </c>
      <c r="AW474" s="16" t="s">
        <v>35</v>
      </c>
      <c r="AX474" s="16" t="s">
        <v>83</v>
      </c>
      <c r="AY474" s="276" t="s">
        <v>127</v>
      </c>
    </row>
    <row r="475" s="2" customFormat="1" ht="44.25" customHeight="1">
      <c r="A475" s="41"/>
      <c r="B475" s="42"/>
      <c r="C475" s="215" t="s">
        <v>613</v>
      </c>
      <c r="D475" s="215" t="s">
        <v>130</v>
      </c>
      <c r="E475" s="216" t="s">
        <v>248</v>
      </c>
      <c r="F475" s="217" t="s">
        <v>249</v>
      </c>
      <c r="G475" s="218" t="s">
        <v>201</v>
      </c>
      <c r="H475" s="219">
        <v>150.19</v>
      </c>
      <c r="I475" s="220"/>
      <c r="J475" s="221">
        <f>ROUND(I475*H475,2)</f>
        <v>0</v>
      </c>
      <c r="K475" s="217" t="s">
        <v>19</v>
      </c>
      <c r="L475" s="47"/>
      <c r="M475" s="222" t="s">
        <v>19</v>
      </c>
      <c r="N475" s="223" t="s">
        <v>47</v>
      </c>
      <c r="O475" s="87"/>
      <c r="P475" s="224">
        <f>O475*H475</f>
        <v>0</v>
      </c>
      <c r="Q475" s="224">
        <v>0</v>
      </c>
      <c r="R475" s="224">
        <f>Q475*H475</f>
        <v>0</v>
      </c>
      <c r="S475" s="224">
        <v>0</v>
      </c>
      <c r="T475" s="225">
        <f>S475*H475</f>
        <v>0</v>
      </c>
      <c r="U475" s="41"/>
      <c r="V475" s="41"/>
      <c r="W475" s="41"/>
      <c r="X475" s="41"/>
      <c r="Y475" s="41"/>
      <c r="Z475" s="41"/>
      <c r="AA475" s="41"/>
      <c r="AB475" s="41"/>
      <c r="AC475" s="41"/>
      <c r="AD475" s="41"/>
      <c r="AE475" s="41"/>
      <c r="AR475" s="226" t="s">
        <v>135</v>
      </c>
      <c r="AT475" s="226" t="s">
        <v>130</v>
      </c>
      <c r="AU475" s="226" t="s">
        <v>85</v>
      </c>
      <c r="AY475" s="20" t="s">
        <v>127</v>
      </c>
      <c r="BE475" s="227">
        <f>IF(N475="základní",J475,0)</f>
        <v>0</v>
      </c>
      <c r="BF475" s="227">
        <f>IF(N475="snížená",J475,0)</f>
        <v>0</v>
      </c>
      <c r="BG475" s="227">
        <f>IF(N475="zákl. přenesená",J475,0)</f>
        <v>0</v>
      </c>
      <c r="BH475" s="227">
        <f>IF(N475="sníž. přenesená",J475,0)</f>
        <v>0</v>
      </c>
      <c r="BI475" s="227">
        <f>IF(N475="nulová",J475,0)</f>
        <v>0</v>
      </c>
      <c r="BJ475" s="20" t="s">
        <v>83</v>
      </c>
      <c r="BK475" s="227">
        <f>ROUND(I475*H475,2)</f>
        <v>0</v>
      </c>
      <c r="BL475" s="20" t="s">
        <v>135</v>
      </c>
      <c r="BM475" s="226" t="s">
        <v>614</v>
      </c>
    </row>
    <row r="476" s="14" customFormat="1">
      <c r="A476" s="14"/>
      <c r="B476" s="244"/>
      <c r="C476" s="245"/>
      <c r="D476" s="235" t="s">
        <v>139</v>
      </c>
      <c r="E476" s="246" t="s">
        <v>19</v>
      </c>
      <c r="F476" s="247" t="s">
        <v>589</v>
      </c>
      <c r="G476" s="245"/>
      <c r="H476" s="248">
        <v>150.19</v>
      </c>
      <c r="I476" s="249"/>
      <c r="J476" s="245"/>
      <c r="K476" s="245"/>
      <c r="L476" s="250"/>
      <c r="M476" s="251"/>
      <c r="N476" s="252"/>
      <c r="O476" s="252"/>
      <c r="P476" s="252"/>
      <c r="Q476" s="252"/>
      <c r="R476" s="252"/>
      <c r="S476" s="252"/>
      <c r="T476" s="253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4" t="s">
        <v>139</v>
      </c>
      <c r="AU476" s="254" t="s">
        <v>85</v>
      </c>
      <c r="AV476" s="14" t="s">
        <v>85</v>
      </c>
      <c r="AW476" s="14" t="s">
        <v>35</v>
      </c>
      <c r="AX476" s="14" t="s">
        <v>76</v>
      </c>
      <c r="AY476" s="254" t="s">
        <v>127</v>
      </c>
    </row>
    <row r="477" s="16" customFormat="1">
      <c r="A477" s="16"/>
      <c r="B477" s="266"/>
      <c r="C477" s="267"/>
      <c r="D477" s="235" t="s">
        <v>139</v>
      </c>
      <c r="E477" s="268" t="s">
        <v>19</v>
      </c>
      <c r="F477" s="269" t="s">
        <v>153</v>
      </c>
      <c r="G477" s="267"/>
      <c r="H477" s="270">
        <v>150.19</v>
      </c>
      <c r="I477" s="271"/>
      <c r="J477" s="267"/>
      <c r="K477" s="267"/>
      <c r="L477" s="272"/>
      <c r="M477" s="273"/>
      <c r="N477" s="274"/>
      <c r="O477" s="274"/>
      <c r="P477" s="274"/>
      <c r="Q477" s="274"/>
      <c r="R477" s="274"/>
      <c r="S477" s="274"/>
      <c r="T477" s="275"/>
      <c r="U477" s="16"/>
      <c r="V477" s="16"/>
      <c r="W477" s="16"/>
      <c r="X477" s="16"/>
      <c r="Y477" s="16"/>
      <c r="Z477" s="16"/>
      <c r="AA477" s="16"/>
      <c r="AB477" s="16"/>
      <c r="AC477" s="16"/>
      <c r="AD477" s="16"/>
      <c r="AE477" s="16"/>
      <c r="AT477" s="276" t="s">
        <v>139</v>
      </c>
      <c r="AU477" s="276" t="s">
        <v>85</v>
      </c>
      <c r="AV477" s="16" t="s">
        <v>135</v>
      </c>
      <c r="AW477" s="16" t="s">
        <v>35</v>
      </c>
      <c r="AX477" s="16" t="s">
        <v>83</v>
      </c>
      <c r="AY477" s="276" t="s">
        <v>127</v>
      </c>
    </row>
    <row r="478" s="2" customFormat="1" ht="44.25" customHeight="1">
      <c r="A478" s="41"/>
      <c r="B478" s="42"/>
      <c r="C478" s="215" t="s">
        <v>615</v>
      </c>
      <c r="D478" s="215" t="s">
        <v>130</v>
      </c>
      <c r="E478" s="216" t="s">
        <v>616</v>
      </c>
      <c r="F478" s="217" t="s">
        <v>617</v>
      </c>
      <c r="G478" s="218" t="s">
        <v>201</v>
      </c>
      <c r="H478" s="219">
        <v>938.08600000000001</v>
      </c>
      <c r="I478" s="220"/>
      <c r="J478" s="221">
        <f>ROUND(I478*H478,2)</f>
        <v>0</v>
      </c>
      <c r="K478" s="217" t="s">
        <v>19</v>
      </c>
      <c r="L478" s="47"/>
      <c r="M478" s="222" t="s">
        <v>19</v>
      </c>
      <c r="N478" s="223" t="s">
        <v>47</v>
      </c>
      <c r="O478" s="87"/>
      <c r="P478" s="224">
        <f>O478*H478</f>
        <v>0</v>
      </c>
      <c r="Q478" s="224">
        <v>0</v>
      </c>
      <c r="R478" s="224">
        <f>Q478*H478</f>
        <v>0</v>
      </c>
      <c r="S478" s="224">
        <v>0</v>
      </c>
      <c r="T478" s="225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26" t="s">
        <v>135</v>
      </c>
      <c r="AT478" s="226" t="s">
        <v>130</v>
      </c>
      <c r="AU478" s="226" t="s">
        <v>85</v>
      </c>
      <c r="AY478" s="20" t="s">
        <v>127</v>
      </c>
      <c r="BE478" s="227">
        <f>IF(N478="základní",J478,0)</f>
        <v>0</v>
      </c>
      <c r="BF478" s="227">
        <f>IF(N478="snížená",J478,0)</f>
        <v>0</v>
      </c>
      <c r="BG478" s="227">
        <f>IF(N478="zákl. přenesená",J478,0)</f>
        <v>0</v>
      </c>
      <c r="BH478" s="227">
        <f>IF(N478="sníž. přenesená",J478,0)</f>
        <v>0</v>
      </c>
      <c r="BI478" s="227">
        <f>IF(N478="nulová",J478,0)</f>
        <v>0</v>
      </c>
      <c r="BJ478" s="20" t="s">
        <v>83</v>
      </c>
      <c r="BK478" s="227">
        <f>ROUND(I478*H478,2)</f>
        <v>0</v>
      </c>
      <c r="BL478" s="20" t="s">
        <v>135</v>
      </c>
      <c r="BM478" s="226" t="s">
        <v>618</v>
      </c>
    </row>
    <row r="479" s="14" customFormat="1">
      <c r="A479" s="14"/>
      <c r="B479" s="244"/>
      <c r="C479" s="245"/>
      <c r="D479" s="235" t="s">
        <v>139</v>
      </c>
      <c r="E479" s="246" t="s">
        <v>19</v>
      </c>
      <c r="F479" s="247" t="s">
        <v>577</v>
      </c>
      <c r="G479" s="245"/>
      <c r="H479" s="248">
        <v>60.176000000000002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4" t="s">
        <v>139</v>
      </c>
      <c r="AU479" s="254" t="s">
        <v>85</v>
      </c>
      <c r="AV479" s="14" t="s">
        <v>85</v>
      </c>
      <c r="AW479" s="14" t="s">
        <v>35</v>
      </c>
      <c r="AX479" s="14" t="s">
        <v>76</v>
      </c>
      <c r="AY479" s="254" t="s">
        <v>127</v>
      </c>
    </row>
    <row r="480" s="14" customFormat="1">
      <c r="A480" s="14"/>
      <c r="B480" s="244"/>
      <c r="C480" s="245"/>
      <c r="D480" s="235" t="s">
        <v>139</v>
      </c>
      <c r="E480" s="246" t="s">
        <v>19</v>
      </c>
      <c r="F480" s="247" t="s">
        <v>578</v>
      </c>
      <c r="G480" s="245"/>
      <c r="H480" s="248">
        <v>96.950000000000003</v>
      </c>
      <c r="I480" s="249"/>
      <c r="J480" s="245"/>
      <c r="K480" s="245"/>
      <c r="L480" s="250"/>
      <c r="M480" s="251"/>
      <c r="N480" s="252"/>
      <c r="O480" s="252"/>
      <c r="P480" s="252"/>
      <c r="Q480" s="252"/>
      <c r="R480" s="252"/>
      <c r="S480" s="252"/>
      <c r="T480" s="25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4" t="s">
        <v>139</v>
      </c>
      <c r="AU480" s="254" t="s">
        <v>85</v>
      </c>
      <c r="AV480" s="14" t="s">
        <v>85</v>
      </c>
      <c r="AW480" s="14" t="s">
        <v>35</v>
      </c>
      <c r="AX480" s="14" t="s">
        <v>76</v>
      </c>
      <c r="AY480" s="254" t="s">
        <v>127</v>
      </c>
    </row>
    <row r="481" s="14" customFormat="1">
      <c r="A481" s="14"/>
      <c r="B481" s="244"/>
      <c r="C481" s="245"/>
      <c r="D481" s="235" t="s">
        <v>139</v>
      </c>
      <c r="E481" s="246" t="s">
        <v>19</v>
      </c>
      <c r="F481" s="247" t="s">
        <v>579</v>
      </c>
      <c r="G481" s="245"/>
      <c r="H481" s="248">
        <v>48.036999999999999</v>
      </c>
      <c r="I481" s="249"/>
      <c r="J481" s="245"/>
      <c r="K481" s="245"/>
      <c r="L481" s="250"/>
      <c r="M481" s="251"/>
      <c r="N481" s="252"/>
      <c r="O481" s="252"/>
      <c r="P481" s="252"/>
      <c r="Q481" s="252"/>
      <c r="R481" s="252"/>
      <c r="S481" s="252"/>
      <c r="T481" s="253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4" t="s">
        <v>139</v>
      </c>
      <c r="AU481" s="254" t="s">
        <v>85</v>
      </c>
      <c r="AV481" s="14" t="s">
        <v>85</v>
      </c>
      <c r="AW481" s="14" t="s">
        <v>35</v>
      </c>
      <c r="AX481" s="14" t="s">
        <v>76</v>
      </c>
      <c r="AY481" s="254" t="s">
        <v>127</v>
      </c>
    </row>
    <row r="482" s="14" customFormat="1">
      <c r="A482" s="14"/>
      <c r="B482" s="244"/>
      <c r="C482" s="245"/>
      <c r="D482" s="235" t="s">
        <v>139</v>
      </c>
      <c r="E482" s="246" t="s">
        <v>19</v>
      </c>
      <c r="F482" s="247" t="s">
        <v>580</v>
      </c>
      <c r="G482" s="245"/>
      <c r="H482" s="248">
        <v>77.391999999999996</v>
      </c>
      <c r="I482" s="249"/>
      <c r="J482" s="245"/>
      <c r="K482" s="245"/>
      <c r="L482" s="250"/>
      <c r="M482" s="251"/>
      <c r="N482" s="252"/>
      <c r="O482" s="252"/>
      <c r="P482" s="252"/>
      <c r="Q482" s="252"/>
      <c r="R482" s="252"/>
      <c r="S482" s="252"/>
      <c r="T482" s="25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4" t="s">
        <v>139</v>
      </c>
      <c r="AU482" s="254" t="s">
        <v>85</v>
      </c>
      <c r="AV482" s="14" t="s">
        <v>85</v>
      </c>
      <c r="AW482" s="14" t="s">
        <v>35</v>
      </c>
      <c r="AX482" s="14" t="s">
        <v>76</v>
      </c>
      <c r="AY482" s="254" t="s">
        <v>127</v>
      </c>
    </row>
    <row r="483" s="14" customFormat="1">
      <c r="A483" s="14"/>
      <c r="B483" s="244"/>
      <c r="C483" s="245"/>
      <c r="D483" s="235" t="s">
        <v>139</v>
      </c>
      <c r="E483" s="246" t="s">
        <v>19</v>
      </c>
      <c r="F483" s="247" t="s">
        <v>581</v>
      </c>
      <c r="G483" s="245"/>
      <c r="H483" s="248">
        <v>652.29100000000005</v>
      </c>
      <c r="I483" s="249"/>
      <c r="J483" s="245"/>
      <c r="K483" s="245"/>
      <c r="L483" s="250"/>
      <c r="M483" s="251"/>
      <c r="N483" s="252"/>
      <c r="O483" s="252"/>
      <c r="P483" s="252"/>
      <c r="Q483" s="252"/>
      <c r="R483" s="252"/>
      <c r="S483" s="252"/>
      <c r="T483" s="253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4" t="s">
        <v>139</v>
      </c>
      <c r="AU483" s="254" t="s">
        <v>85</v>
      </c>
      <c r="AV483" s="14" t="s">
        <v>85</v>
      </c>
      <c r="AW483" s="14" t="s">
        <v>35</v>
      </c>
      <c r="AX483" s="14" t="s">
        <v>76</v>
      </c>
      <c r="AY483" s="254" t="s">
        <v>127</v>
      </c>
    </row>
    <row r="484" s="14" customFormat="1">
      <c r="A484" s="14"/>
      <c r="B484" s="244"/>
      <c r="C484" s="245"/>
      <c r="D484" s="235" t="s">
        <v>139</v>
      </c>
      <c r="E484" s="246" t="s">
        <v>19</v>
      </c>
      <c r="F484" s="247" t="s">
        <v>582</v>
      </c>
      <c r="G484" s="245"/>
      <c r="H484" s="248">
        <v>3.2400000000000002</v>
      </c>
      <c r="I484" s="249"/>
      <c r="J484" s="245"/>
      <c r="K484" s="245"/>
      <c r="L484" s="250"/>
      <c r="M484" s="251"/>
      <c r="N484" s="252"/>
      <c r="O484" s="252"/>
      <c r="P484" s="252"/>
      <c r="Q484" s="252"/>
      <c r="R484" s="252"/>
      <c r="S484" s="252"/>
      <c r="T484" s="25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4" t="s">
        <v>139</v>
      </c>
      <c r="AU484" s="254" t="s">
        <v>85</v>
      </c>
      <c r="AV484" s="14" t="s">
        <v>85</v>
      </c>
      <c r="AW484" s="14" t="s">
        <v>35</v>
      </c>
      <c r="AX484" s="14" t="s">
        <v>76</v>
      </c>
      <c r="AY484" s="254" t="s">
        <v>127</v>
      </c>
    </row>
    <row r="485" s="16" customFormat="1">
      <c r="A485" s="16"/>
      <c r="B485" s="266"/>
      <c r="C485" s="267"/>
      <c r="D485" s="235" t="s">
        <v>139</v>
      </c>
      <c r="E485" s="268" t="s">
        <v>19</v>
      </c>
      <c r="F485" s="269" t="s">
        <v>153</v>
      </c>
      <c r="G485" s="267"/>
      <c r="H485" s="270">
        <v>938.08600000000001</v>
      </c>
      <c r="I485" s="271"/>
      <c r="J485" s="267"/>
      <c r="K485" s="267"/>
      <c r="L485" s="272"/>
      <c r="M485" s="273"/>
      <c r="N485" s="274"/>
      <c r="O485" s="274"/>
      <c r="P485" s="274"/>
      <c r="Q485" s="274"/>
      <c r="R485" s="274"/>
      <c r="S485" s="274"/>
      <c r="T485" s="275"/>
      <c r="U485" s="16"/>
      <c r="V485" s="16"/>
      <c r="W485" s="16"/>
      <c r="X485" s="16"/>
      <c r="Y485" s="16"/>
      <c r="Z485" s="16"/>
      <c r="AA485" s="16"/>
      <c r="AB485" s="16"/>
      <c r="AC485" s="16"/>
      <c r="AD485" s="16"/>
      <c r="AE485" s="16"/>
      <c r="AT485" s="276" t="s">
        <v>139</v>
      </c>
      <c r="AU485" s="276" t="s">
        <v>85</v>
      </c>
      <c r="AV485" s="16" t="s">
        <v>135</v>
      </c>
      <c r="AW485" s="16" t="s">
        <v>35</v>
      </c>
      <c r="AX485" s="16" t="s">
        <v>83</v>
      </c>
      <c r="AY485" s="276" t="s">
        <v>127</v>
      </c>
    </row>
    <row r="486" s="2" customFormat="1" ht="44.25" customHeight="1">
      <c r="A486" s="41"/>
      <c r="B486" s="42"/>
      <c r="C486" s="215" t="s">
        <v>619</v>
      </c>
      <c r="D486" s="215" t="s">
        <v>130</v>
      </c>
      <c r="E486" s="216" t="s">
        <v>620</v>
      </c>
      <c r="F486" s="217" t="s">
        <v>621</v>
      </c>
      <c r="G486" s="218" t="s">
        <v>201</v>
      </c>
      <c r="H486" s="219">
        <v>330</v>
      </c>
      <c r="I486" s="220"/>
      <c r="J486" s="221">
        <f>ROUND(I486*H486,2)</f>
        <v>0</v>
      </c>
      <c r="K486" s="217" t="s">
        <v>134</v>
      </c>
      <c r="L486" s="47"/>
      <c r="M486" s="222" t="s">
        <v>19</v>
      </c>
      <c r="N486" s="223" t="s">
        <v>47</v>
      </c>
      <c r="O486" s="87"/>
      <c r="P486" s="224">
        <f>O486*H486</f>
        <v>0</v>
      </c>
      <c r="Q486" s="224">
        <v>0</v>
      </c>
      <c r="R486" s="224">
        <f>Q486*H486</f>
        <v>0</v>
      </c>
      <c r="S486" s="224">
        <v>0</v>
      </c>
      <c r="T486" s="225">
        <f>S486*H486</f>
        <v>0</v>
      </c>
      <c r="U486" s="41"/>
      <c r="V486" s="41"/>
      <c r="W486" s="41"/>
      <c r="X486" s="41"/>
      <c r="Y486" s="41"/>
      <c r="Z486" s="41"/>
      <c r="AA486" s="41"/>
      <c r="AB486" s="41"/>
      <c r="AC486" s="41"/>
      <c r="AD486" s="41"/>
      <c r="AE486" s="41"/>
      <c r="AR486" s="226" t="s">
        <v>135</v>
      </c>
      <c r="AT486" s="226" t="s">
        <v>130</v>
      </c>
      <c r="AU486" s="226" t="s">
        <v>85</v>
      </c>
      <c r="AY486" s="20" t="s">
        <v>127</v>
      </c>
      <c r="BE486" s="227">
        <f>IF(N486="základní",J486,0)</f>
        <v>0</v>
      </c>
      <c r="BF486" s="227">
        <f>IF(N486="snížená",J486,0)</f>
        <v>0</v>
      </c>
      <c r="BG486" s="227">
        <f>IF(N486="zákl. přenesená",J486,0)</f>
        <v>0</v>
      </c>
      <c r="BH486" s="227">
        <f>IF(N486="sníž. přenesená",J486,0)</f>
        <v>0</v>
      </c>
      <c r="BI486" s="227">
        <f>IF(N486="nulová",J486,0)</f>
        <v>0</v>
      </c>
      <c r="BJ486" s="20" t="s">
        <v>83</v>
      </c>
      <c r="BK486" s="227">
        <f>ROUND(I486*H486,2)</f>
        <v>0</v>
      </c>
      <c r="BL486" s="20" t="s">
        <v>135</v>
      </c>
      <c r="BM486" s="226" t="s">
        <v>622</v>
      </c>
    </row>
    <row r="487" s="2" customFormat="1">
      <c r="A487" s="41"/>
      <c r="B487" s="42"/>
      <c r="C487" s="43"/>
      <c r="D487" s="228" t="s">
        <v>137</v>
      </c>
      <c r="E487" s="43"/>
      <c r="F487" s="229" t="s">
        <v>623</v>
      </c>
      <c r="G487" s="43"/>
      <c r="H487" s="43"/>
      <c r="I487" s="230"/>
      <c r="J487" s="43"/>
      <c r="K487" s="43"/>
      <c r="L487" s="47"/>
      <c r="M487" s="231"/>
      <c r="N487" s="232"/>
      <c r="O487" s="87"/>
      <c r="P487" s="87"/>
      <c r="Q487" s="87"/>
      <c r="R487" s="87"/>
      <c r="S487" s="87"/>
      <c r="T487" s="88"/>
      <c r="U487" s="41"/>
      <c r="V487" s="41"/>
      <c r="W487" s="41"/>
      <c r="X487" s="41"/>
      <c r="Y487" s="41"/>
      <c r="Z487" s="41"/>
      <c r="AA487" s="41"/>
      <c r="AB487" s="41"/>
      <c r="AC487" s="41"/>
      <c r="AD487" s="41"/>
      <c r="AE487" s="41"/>
      <c r="AT487" s="20" t="s">
        <v>137</v>
      </c>
      <c r="AU487" s="20" t="s">
        <v>85</v>
      </c>
    </row>
    <row r="488" s="13" customFormat="1">
      <c r="A488" s="13"/>
      <c r="B488" s="233"/>
      <c r="C488" s="234"/>
      <c r="D488" s="235" t="s">
        <v>139</v>
      </c>
      <c r="E488" s="236" t="s">
        <v>19</v>
      </c>
      <c r="F488" s="237" t="s">
        <v>624</v>
      </c>
      <c r="G488" s="234"/>
      <c r="H488" s="236" t="s">
        <v>19</v>
      </c>
      <c r="I488" s="238"/>
      <c r="J488" s="234"/>
      <c r="K488" s="234"/>
      <c r="L488" s="239"/>
      <c r="M488" s="240"/>
      <c r="N488" s="241"/>
      <c r="O488" s="241"/>
      <c r="P488" s="241"/>
      <c r="Q488" s="241"/>
      <c r="R488" s="241"/>
      <c r="S488" s="241"/>
      <c r="T488" s="242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3" t="s">
        <v>139</v>
      </c>
      <c r="AU488" s="243" t="s">
        <v>85</v>
      </c>
      <c r="AV488" s="13" t="s">
        <v>83</v>
      </c>
      <c r="AW488" s="13" t="s">
        <v>35</v>
      </c>
      <c r="AX488" s="13" t="s">
        <v>76</v>
      </c>
      <c r="AY488" s="243" t="s">
        <v>127</v>
      </c>
    </row>
    <row r="489" s="14" customFormat="1">
      <c r="A489" s="14"/>
      <c r="B489" s="244"/>
      <c r="C489" s="245"/>
      <c r="D489" s="235" t="s">
        <v>139</v>
      </c>
      <c r="E489" s="246" t="s">
        <v>19</v>
      </c>
      <c r="F489" s="247" t="s">
        <v>625</v>
      </c>
      <c r="G489" s="245"/>
      <c r="H489" s="248">
        <v>101.69799999999999</v>
      </c>
      <c r="I489" s="249"/>
      <c r="J489" s="245"/>
      <c r="K489" s="245"/>
      <c r="L489" s="250"/>
      <c r="M489" s="251"/>
      <c r="N489" s="252"/>
      <c r="O489" s="252"/>
      <c r="P489" s="252"/>
      <c r="Q489" s="252"/>
      <c r="R489" s="252"/>
      <c r="S489" s="252"/>
      <c r="T489" s="253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4" t="s">
        <v>139</v>
      </c>
      <c r="AU489" s="254" t="s">
        <v>85</v>
      </c>
      <c r="AV489" s="14" t="s">
        <v>85</v>
      </c>
      <c r="AW489" s="14" t="s">
        <v>35</v>
      </c>
      <c r="AX489" s="14" t="s">
        <v>76</v>
      </c>
      <c r="AY489" s="254" t="s">
        <v>127</v>
      </c>
    </row>
    <row r="490" s="14" customFormat="1">
      <c r="A490" s="14"/>
      <c r="B490" s="244"/>
      <c r="C490" s="245"/>
      <c r="D490" s="235" t="s">
        <v>139</v>
      </c>
      <c r="E490" s="246" t="s">
        <v>19</v>
      </c>
      <c r="F490" s="247" t="s">
        <v>626</v>
      </c>
      <c r="G490" s="245"/>
      <c r="H490" s="248">
        <v>228.30199999999999</v>
      </c>
      <c r="I490" s="249"/>
      <c r="J490" s="245"/>
      <c r="K490" s="245"/>
      <c r="L490" s="250"/>
      <c r="M490" s="251"/>
      <c r="N490" s="252"/>
      <c r="O490" s="252"/>
      <c r="P490" s="252"/>
      <c r="Q490" s="252"/>
      <c r="R490" s="252"/>
      <c r="S490" s="252"/>
      <c r="T490" s="25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4" t="s">
        <v>139</v>
      </c>
      <c r="AU490" s="254" t="s">
        <v>85</v>
      </c>
      <c r="AV490" s="14" t="s">
        <v>85</v>
      </c>
      <c r="AW490" s="14" t="s">
        <v>35</v>
      </c>
      <c r="AX490" s="14" t="s">
        <v>76</v>
      </c>
      <c r="AY490" s="254" t="s">
        <v>127</v>
      </c>
    </row>
    <row r="491" s="16" customFormat="1">
      <c r="A491" s="16"/>
      <c r="B491" s="266"/>
      <c r="C491" s="267"/>
      <c r="D491" s="235" t="s">
        <v>139</v>
      </c>
      <c r="E491" s="268" t="s">
        <v>19</v>
      </c>
      <c r="F491" s="269" t="s">
        <v>153</v>
      </c>
      <c r="G491" s="267"/>
      <c r="H491" s="270">
        <v>330</v>
      </c>
      <c r="I491" s="271"/>
      <c r="J491" s="267"/>
      <c r="K491" s="267"/>
      <c r="L491" s="272"/>
      <c r="M491" s="273"/>
      <c r="N491" s="274"/>
      <c r="O491" s="274"/>
      <c r="P491" s="274"/>
      <c r="Q491" s="274"/>
      <c r="R491" s="274"/>
      <c r="S491" s="274"/>
      <c r="T491" s="275"/>
      <c r="U491" s="16"/>
      <c r="V491" s="16"/>
      <c r="W491" s="16"/>
      <c r="X491" s="16"/>
      <c r="Y491" s="16"/>
      <c r="Z491" s="16"/>
      <c r="AA491" s="16"/>
      <c r="AB491" s="16"/>
      <c r="AC491" s="16"/>
      <c r="AD491" s="16"/>
      <c r="AE491" s="16"/>
      <c r="AT491" s="276" t="s">
        <v>139</v>
      </c>
      <c r="AU491" s="276" t="s">
        <v>85</v>
      </c>
      <c r="AV491" s="16" t="s">
        <v>135</v>
      </c>
      <c r="AW491" s="16" t="s">
        <v>35</v>
      </c>
      <c r="AX491" s="16" t="s">
        <v>83</v>
      </c>
      <c r="AY491" s="276" t="s">
        <v>127</v>
      </c>
    </row>
    <row r="492" s="12" customFormat="1" ht="25.92" customHeight="1">
      <c r="A492" s="12"/>
      <c r="B492" s="199"/>
      <c r="C492" s="200"/>
      <c r="D492" s="201" t="s">
        <v>75</v>
      </c>
      <c r="E492" s="202" t="s">
        <v>251</v>
      </c>
      <c r="F492" s="202" t="s">
        <v>252</v>
      </c>
      <c r="G492" s="200"/>
      <c r="H492" s="200"/>
      <c r="I492" s="203"/>
      <c r="J492" s="204">
        <f>BK492</f>
        <v>0</v>
      </c>
      <c r="K492" s="200"/>
      <c r="L492" s="205"/>
      <c r="M492" s="206"/>
      <c r="N492" s="207"/>
      <c r="O492" s="207"/>
      <c r="P492" s="208">
        <f>P493</f>
        <v>0</v>
      </c>
      <c r="Q492" s="207"/>
      <c r="R492" s="208">
        <f>R493</f>
        <v>0</v>
      </c>
      <c r="S492" s="207"/>
      <c r="T492" s="209">
        <f>T493</f>
        <v>0</v>
      </c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R492" s="210" t="s">
        <v>85</v>
      </c>
      <c r="AT492" s="211" t="s">
        <v>75</v>
      </c>
      <c r="AU492" s="211" t="s">
        <v>76</v>
      </c>
      <c r="AY492" s="210" t="s">
        <v>127</v>
      </c>
      <c r="BK492" s="212">
        <f>BK493</f>
        <v>0</v>
      </c>
    </row>
    <row r="493" s="12" customFormat="1" ht="22.8" customHeight="1">
      <c r="A493" s="12"/>
      <c r="B493" s="199"/>
      <c r="C493" s="200"/>
      <c r="D493" s="201" t="s">
        <v>75</v>
      </c>
      <c r="E493" s="213" t="s">
        <v>627</v>
      </c>
      <c r="F493" s="213" t="s">
        <v>628</v>
      </c>
      <c r="G493" s="200"/>
      <c r="H493" s="200"/>
      <c r="I493" s="203"/>
      <c r="J493" s="214">
        <f>BK493</f>
        <v>0</v>
      </c>
      <c r="K493" s="200"/>
      <c r="L493" s="205"/>
      <c r="M493" s="206"/>
      <c r="N493" s="207"/>
      <c r="O493" s="207"/>
      <c r="P493" s="208">
        <f>SUM(P494:P508)</f>
        <v>0</v>
      </c>
      <c r="Q493" s="207"/>
      <c r="R493" s="208">
        <f>SUM(R494:R508)</f>
        <v>0</v>
      </c>
      <c r="S493" s="207"/>
      <c r="T493" s="209">
        <f>SUM(T494:T508)</f>
        <v>0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10" t="s">
        <v>85</v>
      </c>
      <c r="AT493" s="211" t="s">
        <v>75</v>
      </c>
      <c r="AU493" s="211" t="s">
        <v>83</v>
      </c>
      <c r="AY493" s="210" t="s">
        <v>127</v>
      </c>
      <c r="BK493" s="212">
        <f>SUM(BK494:BK508)</f>
        <v>0</v>
      </c>
    </row>
    <row r="494" s="2" customFormat="1" ht="21.75" customHeight="1">
      <c r="A494" s="41"/>
      <c r="B494" s="42"/>
      <c r="C494" s="215" t="s">
        <v>629</v>
      </c>
      <c r="D494" s="215" t="s">
        <v>130</v>
      </c>
      <c r="E494" s="216" t="s">
        <v>630</v>
      </c>
      <c r="F494" s="217" t="s">
        <v>631</v>
      </c>
      <c r="G494" s="218" t="s">
        <v>486</v>
      </c>
      <c r="H494" s="219">
        <v>1</v>
      </c>
      <c r="I494" s="220"/>
      <c r="J494" s="221">
        <f>ROUND(I494*H494,2)</f>
        <v>0</v>
      </c>
      <c r="K494" s="217" t="s">
        <v>19</v>
      </c>
      <c r="L494" s="47"/>
      <c r="M494" s="222" t="s">
        <v>19</v>
      </c>
      <c r="N494" s="223" t="s">
        <v>47</v>
      </c>
      <c r="O494" s="87"/>
      <c r="P494" s="224">
        <f>O494*H494</f>
        <v>0</v>
      </c>
      <c r="Q494" s="224">
        <v>0</v>
      </c>
      <c r="R494" s="224">
        <f>Q494*H494</f>
        <v>0</v>
      </c>
      <c r="S494" s="224">
        <v>0</v>
      </c>
      <c r="T494" s="225">
        <f>S494*H494</f>
        <v>0</v>
      </c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R494" s="226" t="s">
        <v>247</v>
      </c>
      <c r="AT494" s="226" t="s">
        <v>130</v>
      </c>
      <c r="AU494" s="226" t="s">
        <v>85</v>
      </c>
      <c r="AY494" s="20" t="s">
        <v>127</v>
      </c>
      <c r="BE494" s="227">
        <f>IF(N494="základní",J494,0)</f>
        <v>0</v>
      </c>
      <c r="BF494" s="227">
        <f>IF(N494="snížená",J494,0)</f>
        <v>0</v>
      </c>
      <c r="BG494" s="227">
        <f>IF(N494="zákl. přenesená",J494,0)</f>
        <v>0</v>
      </c>
      <c r="BH494" s="227">
        <f>IF(N494="sníž. přenesená",J494,0)</f>
        <v>0</v>
      </c>
      <c r="BI494" s="227">
        <f>IF(N494="nulová",J494,0)</f>
        <v>0</v>
      </c>
      <c r="BJ494" s="20" t="s">
        <v>83</v>
      </c>
      <c r="BK494" s="227">
        <f>ROUND(I494*H494,2)</f>
        <v>0</v>
      </c>
      <c r="BL494" s="20" t="s">
        <v>247</v>
      </c>
      <c r="BM494" s="226" t="s">
        <v>632</v>
      </c>
    </row>
    <row r="495" s="2" customFormat="1" ht="24.15" customHeight="1">
      <c r="A495" s="41"/>
      <c r="B495" s="42"/>
      <c r="C495" s="215" t="s">
        <v>633</v>
      </c>
      <c r="D495" s="215" t="s">
        <v>130</v>
      </c>
      <c r="E495" s="216" t="s">
        <v>634</v>
      </c>
      <c r="F495" s="217" t="s">
        <v>635</v>
      </c>
      <c r="G495" s="218" t="s">
        <v>486</v>
      </c>
      <c r="H495" s="219">
        <v>1</v>
      </c>
      <c r="I495" s="220"/>
      <c r="J495" s="221">
        <f>ROUND(I495*H495,2)</f>
        <v>0</v>
      </c>
      <c r="K495" s="217" t="s">
        <v>19</v>
      </c>
      <c r="L495" s="47"/>
      <c r="M495" s="222" t="s">
        <v>19</v>
      </c>
      <c r="N495" s="223" t="s">
        <v>47</v>
      </c>
      <c r="O495" s="87"/>
      <c r="P495" s="224">
        <f>O495*H495</f>
        <v>0</v>
      </c>
      <c r="Q495" s="224">
        <v>0</v>
      </c>
      <c r="R495" s="224">
        <f>Q495*H495</f>
        <v>0</v>
      </c>
      <c r="S495" s="224">
        <v>0</v>
      </c>
      <c r="T495" s="225">
        <f>S495*H495</f>
        <v>0</v>
      </c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R495" s="226" t="s">
        <v>247</v>
      </c>
      <c r="AT495" s="226" t="s">
        <v>130</v>
      </c>
      <c r="AU495" s="226" t="s">
        <v>85</v>
      </c>
      <c r="AY495" s="20" t="s">
        <v>127</v>
      </c>
      <c r="BE495" s="227">
        <f>IF(N495="základní",J495,0)</f>
        <v>0</v>
      </c>
      <c r="BF495" s="227">
        <f>IF(N495="snížená",J495,0)</f>
        <v>0</v>
      </c>
      <c r="BG495" s="227">
        <f>IF(N495="zákl. přenesená",J495,0)</f>
        <v>0</v>
      </c>
      <c r="BH495" s="227">
        <f>IF(N495="sníž. přenesená",J495,0)</f>
        <v>0</v>
      </c>
      <c r="BI495" s="227">
        <f>IF(N495="nulová",J495,0)</f>
        <v>0</v>
      </c>
      <c r="BJ495" s="20" t="s">
        <v>83</v>
      </c>
      <c r="BK495" s="227">
        <f>ROUND(I495*H495,2)</f>
        <v>0</v>
      </c>
      <c r="BL495" s="20" t="s">
        <v>247</v>
      </c>
      <c r="BM495" s="226" t="s">
        <v>636</v>
      </c>
    </row>
    <row r="496" s="13" customFormat="1">
      <c r="A496" s="13"/>
      <c r="B496" s="233"/>
      <c r="C496" s="234"/>
      <c r="D496" s="235" t="s">
        <v>139</v>
      </c>
      <c r="E496" s="236" t="s">
        <v>19</v>
      </c>
      <c r="F496" s="237" t="s">
        <v>297</v>
      </c>
      <c r="G496" s="234"/>
      <c r="H496" s="236" t="s">
        <v>19</v>
      </c>
      <c r="I496" s="238"/>
      <c r="J496" s="234"/>
      <c r="K496" s="234"/>
      <c r="L496" s="239"/>
      <c r="M496" s="240"/>
      <c r="N496" s="241"/>
      <c r="O496" s="241"/>
      <c r="P496" s="241"/>
      <c r="Q496" s="241"/>
      <c r="R496" s="241"/>
      <c r="S496" s="241"/>
      <c r="T496" s="242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43" t="s">
        <v>139</v>
      </c>
      <c r="AU496" s="243" t="s">
        <v>85</v>
      </c>
      <c r="AV496" s="13" t="s">
        <v>83</v>
      </c>
      <c r="AW496" s="13" t="s">
        <v>35</v>
      </c>
      <c r="AX496" s="13" t="s">
        <v>76</v>
      </c>
      <c r="AY496" s="243" t="s">
        <v>127</v>
      </c>
    </row>
    <row r="497" s="14" customFormat="1">
      <c r="A497" s="14"/>
      <c r="B497" s="244"/>
      <c r="C497" s="245"/>
      <c r="D497" s="235" t="s">
        <v>139</v>
      </c>
      <c r="E497" s="246" t="s">
        <v>19</v>
      </c>
      <c r="F497" s="247" t="s">
        <v>83</v>
      </c>
      <c r="G497" s="245"/>
      <c r="H497" s="248">
        <v>1</v>
      </c>
      <c r="I497" s="249"/>
      <c r="J497" s="245"/>
      <c r="K497" s="245"/>
      <c r="L497" s="250"/>
      <c r="M497" s="251"/>
      <c r="N497" s="252"/>
      <c r="O497" s="252"/>
      <c r="P497" s="252"/>
      <c r="Q497" s="252"/>
      <c r="R497" s="252"/>
      <c r="S497" s="252"/>
      <c r="T497" s="253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4" t="s">
        <v>139</v>
      </c>
      <c r="AU497" s="254" t="s">
        <v>85</v>
      </c>
      <c r="AV497" s="14" t="s">
        <v>85</v>
      </c>
      <c r="AW497" s="14" t="s">
        <v>35</v>
      </c>
      <c r="AX497" s="14" t="s">
        <v>76</v>
      </c>
      <c r="AY497" s="254" t="s">
        <v>127</v>
      </c>
    </row>
    <row r="498" s="16" customFormat="1">
      <c r="A498" s="16"/>
      <c r="B498" s="266"/>
      <c r="C498" s="267"/>
      <c r="D498" s="235" t="s">
        <v>139</v>
      </c>
      <c r="E498" s="268" t="s">
        <v>19</v>
      </c>
      <c r="F498" s="269" t="s">
        <v>153</v>
      </c>
      <c r="G498" s="267"/>
      <c r="H498" s="270">
        <v>1</v>
      </c>
      <c r="I498" s="271"/>
      <c r="J498" s="267"/>
      <c r="K498" s="267"/>
      <c r="L498" s="272"/>
      <c r="M498" s="273"/>
      <c r="N498" s="274"/>
      <c r="O498" s="274"/>
      <c r="P498" s="274"/>
      <c r="Q498" s="274"/>
      <c r="R498" s="274"/>
      <c r="S498" s="274"/>
      <c r="T498" s="275"/>
      <c r="U498" s="16"/>
      <c r="V498" s="16"/>
      <c r="W498" s="16"/>
      <c r="X498" s="16"/>
      <c r="Y498" s="16"/>
      <c r="Z498" s="16"/>
      <c r="AA498" s="16"/>
      <c r="AB498" s="16"/>
      <c r="AC498" s="16"/>
      <c r="AD498" s="16"/>
      <c r="AE498" s="16"/>
      <c r="AT498" s="276" t="s">
        <v>139</v>
      </c>
      <c r="AU498" s="276" t="s">
        <v>85</v>
      </c>
      <c r="AV498" s="16" t="s">
        <v>135</v>
      </c>
      <c r="AW498" s="16" t="s">
        <v>35</v>
      </c>
      <c r="AX498" s="16" t="s">
        <v>83</v>
      </c>
      <c r="AY498" s="276" t="s">
        <v>127</v>
      </c>
    </row>
    <row r="499" s="2" customFormat="1" ht="24.15" customHeight="1">
      <c r="A499" s="41"/>
      <c r="B499" s="42"/>
      <c r="C499" s="215" t="s">
        <v>637</v>
      </c>
      <c r="D499" s="215" t="s">
        <v>130</v>
      </c>
      <c r="E499" s="216" t="s">
        <v>638</v>
      </c>
      <c r="F499" s="217" t="s">
        <v>639</v>
      </c>
      <c r="G499" s="218" t="s">
        <v>486</v>
      </c>
      <c r="H499" s="219">
        <v>1</v>
      </c>
      <c r="I499" s="220"/>
      <c r="J499" s="221">
        <f>ROUND(I499*H499,2)</f>
        <v>0</v>
      </c>
      <c r="K499" s="217" t="s">
        <v>19</v>
      </c>
      <c r="L499" s="47"/>
      <c r="M499" s="222" t="s">
        <v>19</v>
      </c>
      <c r="N499" s="223" t="s">
        <v>47</v>
      </c>
      <c r="O499" s="87"/>
      <c r="P499" s="224">
        <f>O499*H499</f>
        <v>0</v>
      </c>
      <c r="Q499" s="224">
        <v>0</v>
      </c>
      <c r="R499" s="224">
        <f>Q499*H499</f>
        <v>0</v>
      </c>
      <c r="S499" s="224">
        <v>0</v>
      </c>
      <c r="T499" s="225">
        <f>S499*H499</f>
        <v>0</v>
      </c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R499" s="226" t="s">
        <v>247</v>
      </c>
      <c r="AT499" s="226" t="s">
        <v>130</v>
      </c>
      <c r="AU499" s="226" t="s">
        <v>85</v>
      </c>
      <c r="AY499" s="20" t="s">
        <v>127</v>
      </c>
      <c r="BE499" s="227">
        <f>IF(N499="základní",J499,0)</f>
        <v>0</v>
      </c>
      <c r="BF499" s="227">
        <f>IF(N499="snížená",J499,0)</f>
        <v>0</v>
      </c>
      <c r="BG499" s="227">
        <f>IF(N499="zákl. přenesená",J499,0)</f>
        <v>0</v>
      </c>
      <c r="BH499" s="227">
        <f>IF(N499="sníž. přenesená",J499,0)</f>
        <v>0</v>
      </c>
      <c r="BI499" s="227">
        <f>IF(N499="nulová",J499,0)</f>
        <v>0</v>
      </c>
      <c r="BJ499" s="20" t="s">
        <v>83</v>
      </c>
      <c r="BK499" s="227">
        <f>ROUND(I499*H499,2)</f>
        <v>0</v>
      </c>
      <c r="BL499" s="20" t="s">
        <v>247</v>
      </c>
      <c r="BM499" s="226" t="s">
        <v>640</v>
      </c>
    </row>
    <row r="500" s="13" customFormat="1">
      <c r="A500" s="13"/>
      <c r="B500" s="233"/>
      <c r="C500" s="234"/>
      <c r="D500" s="235" t="s">
        <v>139</v>
      </c>
      <c r="E500" s="236" t="s">
        <v>19</v>
      </c>
      <c r="F500" s="237" t="s">
        <v>297</v>
      </c>
      <c r="G500" s="234"/>
      <c r="H500" s="236" t="s">
        <v>19</v>
      </c>
      <c r="I500" s="238"/>
      <c r="J500" s="234"/>
      <c r="K500" s="234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139</v>
      </c>
      <c r="AU500" s="243" t="s">
        <v>85</v>
      </c>
      <c r="AV500" s="13" t="s">
        <v>83</v>
      </c>
      <c r="AW500" s="13" t="s">
        <v>35</v>
      </c>
      <c r="AX500" s="13" t="s">
        <v>76</v>
      </c>
      <c r="AY500" s="243" t="s">
        <v>127</v>
      </c>
    </row>
    <row r="501" s="14" customFormat="1">
      <c r="A501" s="14"/>
      <c r="B501" s="244"/>
      <c r="C501" s="245"/>
      <c r="D501" s="235" t="s">
        <v>139</v>
      </c>
      <c r="E501" s="246" t="s">
        <v>19</v>
      </c>
      <c r="F501" s="247" t="s">
        <v>83</v>
      </c>
      <c r="G501" s="245"/>
      <c r="H501" s="248">
        <v>1</v>
      </c>
      <c r="I501" s="249"/>
      <c r="J501" s="245"/>
      <c r="K501" s="245"/>
      <c r="L501" s="250"/>
      <c r="M501" s="251"/>
      <c r="N501" s="252"/>
      <c r="O501" s="252"/>
      <c r="P501" s="252"/>
      <c r="Q501" s="252"/>
      <c r="R501" s="252"/>
      <c r="S501" s="252"/>
      <c r="T501" s="253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4" t="s">
        <v>139</v>
      </c>
      <c r="AU501" s="254" t="s">
        <v>85</v>
      </c>
      <c r="AV501" s="14" t="s">
        <v>85</v>
      </c>
      <c r="AW501" s="14" t="s">
        <v>35</v>
      </c>
      <c r="AX501" s="14" t="s">
        <v>76</v>
      </c>
      <c r="AY501" s="254" t="s">
        <v>127</v>
      </c>
    </row>
    <row r="502" s="16" customFormat="1">
      <c r="A502" s="16"/>
      <c r="B502" s="266"/>
      <c r="C502" s="267"/>
      <c r="D502" s="235" t="s">
        <v>139</v>
      </c>
      <c r="E502" s="268" t="s">
        <v>19</v>
      </c>
      <c r="F502" s="269" t="s">
        <v>153</v>
      </c>
      <c r="G502" s="267"/>
      <c r="H502" s="270">
        <v>1</v>
      </c>
      <c r="I502" s="271"/>
      <c r="J502" s="267"/>
      <c r="K502" s="267"/>
      <c r="L502" s="272"/>
      <c r="M502" s="273"/>
      <c r="N502" s="274"/>
      <c r="O502" s="274"/>
      <c r="P502" s="274"/>
      <c r="Q502" s="274"/>
      <c r="R502" s="274"/>
      <c r="S502" s="274"/>
      <c r="T502" s="275"/>
      <c r="U502" s="16"/>
      <c r="V502" s="16"/>
      <c r="W502" s="16"/>
      <c r="X502" s="16"/>
      <c r="Y502" s="16"/>
      <c r="Z502" s="16"/>
      <c r="AA502" s="16"/>
      <c r="AB502" s="16"/>
      <c r="AC502" s="16"/>
      <c r="AD502" s="16"/>
      <c r="AE502" s="16"/>
      <c r="AT502" s="276" t="s">
        <v>139</v>
      </c>
      <c r="AU502" s="276" t="s">
        <v>85</v>
      </c>
      <c r="AV502" s="16" t="s">
        <v>135</v>
      </c>
      <c r="AW502" s="16" t="s">
        <v>35</v>
      </c>
      <c r="AX502" s="16" t="s">
        <v>83</v>
      </c>
      <c r="AY502" s="276" t="s">
        <v>127</v>
      </c>
    </row>
    <row r="503" s="2" customFormat="1" ht="33" customHeight="1">
      <c r="A503" s="41"/>
      <c r="B503" s="42"/>
      <c r="C503" s="215" t="s">
        <v>641</v>
      </c>
      <c r="D503" s="215" t="s">
        <v>130</v>
      </c>
      <c r="E503" s="216" t="s">
        <v>642</v>
      </c>
      <c r="F503" s="217" t="s">
        <v>643</v>
      </c>
      <c r="G503" s="218" t="s">
        <v>486</v>
      </c>
      <c r="H503" s="219">
        <v>1</v>
      </c>
      <c r="I503" s="220"/>
      <c r="J503" s="221">
        <f>ROUND(I503*H503,2)</f>
        <v>0</v>
      </c>
      <c r="K503" s="217" t="s">
        <v>19</v>
      </c>
      <c r="L503" s="47"/>
      <c r="M503" s="222" t="s">
        <v>19</v>
      </c>
      <c r="N503" s="223" t="s">
        <v>47</v>
      </c>
      <c r="O503" s="87"/>
      <c r="P503" s="224">
        <f>O503*H503</f>
        <v>0</v>
      </c>
      <c r="Q503" s="224">
        <v>0</v>
      </c>
      <c r="R503" s="224">
        <f>Q503*H503</f>
        <v>0</v>
      </c>
      <c r="S503" s="224">
        <v>0</v>
      </c>
      <c r="T503" s="225">
        <f>S503*H503</f>
        <v>0</v>
      </c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R503" s="226" t="s">
        <v>247</v>
      </c>
      <c r="AT503" s="226" t="s">
        <v>130</v>
      </c>
      <c r="AU503" s="226" t="s">
        <v>85</v>
      </c>
      <c r="AY503" s="20" t="s">
        <v>127</v>
      </c>
      <c r="BE503" s="227">
        <f>IF(N503="základní",J503,0)</f>
        <v>0</v>
      </c>
      <c r="BF503" s="227">
        <f>IF(N503="snížená",J503,0)</f>
        <v>0</v>
      </c>
      <c r="BG503" s="227">
        <f>IF(N503="zákl. přenesená",J503,0)</f>
        <v>0</v>
      </c>
      <c r="BH503" s="227">
        <f>IF(N503="sníž. přenesená",J503,0)</f>
        <v>0</v>
      </c>
      <c r="BI503" s="227">
        <f>IF(N503="nulová",J503,0)</f>
        <v>0</v>
      </c>
      <c r="BJ503" s="20" t="s">
        <v>83</v>
      </c>
      <c r="BK503" s="227">
        <f>ROUND(I503*H503,2)</f>
        <v>0</v>
      </c>
      <c r="BL503" s="20" t="s">
        <v>247</v>
      </c>
      <c r="BM503" s="226" t="s">
        <v>644</v>
      </c>
    </row>
    <row r="504" s="13" customFormat="1">
      <c r="A504" s="13"/>
      <c r="B504" s="233"/>
      <c r="C504" s="234"/>
      <c r="D504" s="235" t="s">
        <v>139</v>
      </c>
      <c r="E504" s="236" t="s">
        <v>19</v>
      </c>
      <c r="F504" s="237" t="s">
        <v>297</v>
      </c>
      <c r="G504" s="234"/>
      <c r="H504" s="236" t="s">
        <v>19</v>
      </c>
      <c r="I504" s="238"/>
      <c r="J504" s="234"/>
      <c r="K504" s="234"/>
      <c r="L504" s="239"/>
      <c r="M504" s="240"/>
      <c r="N504" s="241"/>
      <c r="O504" s="241"/>
      <c r="P504" s="241"/>
      <c r="Q504" s="241"/>
      <c r="R504" s="241"/>
      <c r="S504" s="241"/>
      <c r="T504" s="24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3" t="s">
        <v>139</v>
      </c>
      <c r="AU504" s="243" t="s">
        <v>85</v>
      </c>
      <c r="AV504" s="13" t="s">
        <v>83</v>
      </c>
      <c r="AW504" s="13" t="s">
        <v>35</v>
      </c>
      <c r="AX504" s="13" t="s">
        <v>76</v>
      </c>
      <c r="AY504" s="243" t="s">
        <v>127</v>
      </c>
    </row>
    <row r="505" s="14" customFormat="1">
      <c r="A505" s="14"/>
      <c r="B505" s="244"/>
      <c r="C505" s="245"/>
      <c r="D505" s="235" t="s">
        <v>139</v>
      </c>
      <c r="E505" s="246" t="s">
        <v>19</v>
      </c>
      <c r="F505" s="247" t="s">
        <v>83</v>
      </c>
      <c r="G505" s="245"/>
      <c r="H505" s="248">
        <v>1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4" t="s">
        <v>139</v>
      </c>
      <c r="AU505" s="254" t="s">
        <v>85</v>
      </c>
      <c r="AV505" s="14" t="s">
        <v>85</v>
      </c>
      <c r="AW505" s="14" t="s">
        <v>35</v>
      </c>
      <c r="AX505" s="14" t="s">
        <v>76</v>
      </c>
      <c r="AY505" s="254" t="s">
        <v>127</v>
      </c>
    </row>
    <row r="506" s="16" customFormat="1">
      <c r="A506" s="16"/>
      <c r="B506" s="266"/>
      <c r="C506" s="267"/>
      <c r="D506" s="235" t="s">
        <v>139</v>
      </c>
      <c r="E506" s="268" t="s">
        <v>19</v>
      </c>
      <c r="F506" s="269" t="s">
        <v>153</v>
      </c>
      <c r="G506" s="267"/>
      <c r="H506" s="270">
        <v>1</v>
      </c>
      <c r="I506" s="271"/>
      <c r="J506" s="267"/>
      <c r="K506" s="267"/>
      <c r="L506" s="272"/>
      <c r="M506" s="273"/>
      <c r="N506" s="274"/>
      <c r="O506" s="274"/>
      <c r="P506" s="274"/>
      <c r="Q506" s="274"/>
      <c r="R506" s="274"/>
      <c r="S506" s="274"/>
      <c r="T506" s="275"/>
      <c r="U506" s="16"/>
      <c r="V506" s="16"/>
      <c r="W506" s="16"/>
      <c r="X506" s="16"/>
      <c r="Y506" s="16"/>
      <c r="Z506" s="16"/>
      <c r="AA506" s="16"/>
      <c r="AB506" s="16"/>
      <c r="AC506" s="16"/>
      <c r="AD506" s="16"/>
      <c r="AE506" s="16"/>
      <c r="AT506" s="276" t="s">
        <v>139</v>
      </c>
      <c r="AU506" s="276" t="s">
        <v>85</v>
      </c>
      <c r="AV506" s="16" t="s">
        <v>135</v>
      </c>
      <c r="AW506" s="16" t="s">
        <v>35</v>
      </c>
      <c r="AX506" s="16" t="s">
        <v>83</v>
      </c>
      <c r="AY506" s="276" t="s">
        <v>127</v>
      </c>
    </row>
    <row r="507" s="2" customFormat="1" ht="44.25" customHeight="1">
      <c r="A507" s="41"/>
      <c r="B507" s="42"/>
      <c r="C507" s="215" t="s">
        <v>645</v>
      </c>
      <c r="D507" s="215" t="s">
        <v>130</v>
      </c>
      <c r="E507" s="216" t="s">
        <v>646</v>
      </c>
      <c r="F507" s="217" t="s">
        <v>647</v>
      </c>
      <c r="G507" s="218" t="s">
        <v>268</v>
      </c>
      <c r="H507" s="278"/>
      <c r="I507" s="220"/>
      <c r="J507" s="221">
        <f>ROUND(I507*H507,2)</f>
        <v>0</v>
      </c>
      <c r="K507" s="217" t="s">
        <v>134</v>
      </c>
      <c r="L507" s="47"/>
      <c r="M507" s="222" t="s">
        <v>19</v>
      </c>
      <c r="N507" s="223" t="s">
        <v>47</v>
      </c>
      <c r="O507" s="87"/>
      <c r="P507" s="224">
        <f>O507*H507</f>
        <v>0</v>
      </c>
      <c r="Q507" s="224">
        <v>0</v>
      </c>
      <c r="R507" s="224">
        <f>Q507*H507</f>
        <v>0</v>
      </c>
      <c r="S507" s="224">
        <v>0</v>
      </c>
      <c r="T507" s="225">
        <f>S507*H507</f>
        <v>0</v>
      </c>
      <c r="U507" s="41"/>
      <c r="V507" s="41"/>
      <c r="W507" s="41"/>
      <c r="X507" s="41"/>
      <c r="Y507" s="41"/>
      <c r="Z507" s="41"/>
      <c r="AA507" s="41"/>
      <c r="AB507" s="41"/>
      <c r="AC507" s="41"/>
      <c r="AD507" s="41"/>
      <c r="AE507" s="41"/>
      <c r="AR507" s="226" t="s">
        <v>247</v>
      </c>
      <c r="AT507" s="226" t="s">
        <v>130</v>
      </c>
      <c r="AU507" s="226" t="s">
        <v>85</v>
      </c>
      <c r="AY507" s="20" t="s">
        <v>127</v>
      </c>
      <c r="BE507" s="227">
        <f>IF(N507="základní",J507,0)</f>
        <v>0</v>
      </c>
      <c r="BF507" s="227">
        <f>IF(N507="snížená",J507,0)</f>
        <v>0</v>
      </c>
      <c r="BG507" s="227">
        <f>IF(N507="zákl. přenesená",J507,0)</f>
        <v>0</v>
      </c>
      <c r="BH507" s="227">
        <f>IF(N507="sníž. přenesená",J507,0)</f>
        <v>0</v>
      </c>
      <c r="BI507" s="227">
        <f>IF(N507="nulová",J507,0)</f>
        <v>0</v>
      </c>
      <c r="BJ507" s="20" t="s">
        <v>83</v>
      </c>
      <c r="BK507" s="227">
        <f>ROUND(I507*H507,2)</f>
        <v>0</v>
      </c>
      <c r="BL507" s="20" t="s">
        <v>247</v>
      </c>
      <c r="BM507" s="226" t="s">
        <v>648</v>
      </c>
    </row>
    <row r="508" s="2" customFormat="1">
      <c r="A508" s="41"/>
      <c r="B508" s="42"/>
      <c r="C508" s="43"/>
      <c r="D508" s="228" t="s">
        <v>137</v>
      </c>
      <c r="E508" s="43"/>
      <c r="F508" s="229" t="s">
        <v>649</v>
      </c>
      <c r="G508" s="43"/>
      <c r="H508" s="43"/>
      <c r="I508" s="230"/>
      <c r="J508" s="43"/>
      <c r="K508" s="43"/>
      <c r="L508" s="47"/>
      <c r="M508" s="282"/>
      <c r="N508" s="283"/>
      <c r="O508" s="284"/>
      <c r="P508" s="284"/>
      <c r="Q508" s="284"/>
      <c r="R508" s="284"/>
      <c r="S508" s="284"/>
      <c r="T508" s="285"/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T508" s="20" t="s">
        <v>137</v>
      </c>
      <c r="AU508" s="20" t="s">
        <v>85</v>
      </c>
    </row>
    <row r="509" s="2" customFormat="1" ht="6.96" customHeight="1">
      <c r="A509" s="41"/>
      <c r="B509" s="62"/>
      <c r="C509" s="63"/>
      <c r="D509" s="63"/>
      <c r="E509" s="63"/>
      <c r="F509" s="63"/>
      <c r="G509" s="63"/>
      <c r="H509" s="63"/>
      <c r="I509" s="63"/>
      <c r="J509" s="63"/>
      <c r="K509" s="63"/>
      <c r="L509" s="47"/>
      <c r="M509" s="41"/>
      <c r="O509" s="41"/>
      <c r="P509" s="41"/>
      <c r="Q509" s="41"/>
      <c r="R509" s="41"/>
      <c r="S509" s="41"/>
      <c r="T509" s="41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</row>
  </sheetData>
  <sheetProtection sheet="1" autoFilter="0" formatColumns="0" formatRows="0" objects="1" scenarios="1" spinCount="100000" saltValue="15Y5NBSWbmLAw2PgFevzlgsRzSCNMjOhdFePG3sk7g4NdxctbYXRXJuXSh1vgWk2uMKdYwaPlhARBDuM6BE/4g==" hashValue="n08OFA1ejbw0Pm59qf/HiEc/UeOMxO72aWgnO7It5OvoDUiLuG4aDjyWApeK2ahZxxLhQaTJa7ngCa4PVFmZkg==" algorithmName="SHA-512" password="CC3D"/>
  <autoFilter ref="C91:K5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5_01/111111331"/>
    <hyperlink ref="F101" r:id="rId2" display="https://podminky.urs.cz/item/CS_URS_2025_01/111151103"/>
    <hyperlink ref="F106" r:id="rId3" display="https://podminky.urs.cz/item/CS_URS_2025_01/111251103"/>
    <hyperlink ref="F111" r:id="rId4" display="https://podminky.urs.cz/item/CS_URS_2025_01/112101101"/>
    <hyperlink ref="F121" r:id="rId5" display="https://podminky.urs.cz/item/CS_URS_2025_01/112101102"/>
    <hyperlink ref="F126" r:id="rId6" display="https://podminky.urs.cz/item/CS_URS_2025_01/112101103"/>
    <hyperlink ref="F131" r:id="rId7" display="https://podminky.urs.cz/item/CS_URS_2025_01/112101121"/>
    <hyperlink ref="F136" r:id="rId8" display="https://podminky.urs.cz/item/CS_URS_2025_01/112151113"/>
    <hyperlink ref="F141" r:id="rId9" display="https://podminky.urs.cz/item/CS_URS_2025_01/112151114"/>
    <hyperlink ref="F146" r:id="rId10" display="https://podminky.urs.cz/item/CS_URS_2025_01/112151116"/>
    <hyperlink ref="F151" r:id="rId11" display="https://podminky.urs.cz/item/CS_URS_2025_01/112251102"/>
    <hyperlink ref="F162" r:id="rId12" display="https://podminky.urs.cz/item/CS_URS_2025_01/112251103"/>
    <hyperlink ref="F168" r:id="rId13" display="https://podminky.urs.cz/item/CS_URS_2025_01/112251104"/>
    <hyperlink ref="F175" r:id="rId14" display="https://podminky.urs.cz/item/CS_URS_2025_01/113102311R"/>
    <hyperlink ref="F180" r:id="rId15" display="https://podminky.urs.cz/item/CS_URS_2025_01/113106142"/>
    <hyperlink ref="F185" r:id="rId16" display="https://podminky.urs.cz/item/CS_URS_2025_01/113106144"/>
    <hyperlink ref="F190" r:id="rId17" display="https://podminky.urs.cz/item/CS_URS_2025_01/113107151"/>
    <hyperlink ref="F196" r:id="rId18" display="https://podminky.urs.cz/item/CS_URS_2025_01/113107162"/>
    <hyperlink ref="F202" r:id="rId19" display="https://podminky.urs.cz/item/CS_URS_2025_01/113107171"/>
    <hyperlink ref="F207" r:id="rId20" display="https://podminky.urs.cz/item/CS_URS_2025_01/113107211"/>
    <hyperlink ref="F212" r:id="rId21" display="https://podminky.urs.cz/item/CS_URS_2025_01/113107222"/>
    <hyperlink ref="F217" r:id="rId22" display="https://podminky.urs.cz/item/CS_URS_2025_01/113107223"/>
    <hyperlink ref="F222" r:id="rId23" display="https://podminky.urs.cz/item/CS_URS_2025_01/113107241"/>
    <hyperlink ref="F227" r:id="rId24" display="https://podminky.urs.cz/item/CS_URS_2025_01/113107242"/>
    <hyperlink ref="F236" r:id="rId25" display="https://podminky.urs.cz/item/CS_URS_2025_01/113202111"/>
    <hyperlink ref="F245" r:id="rId26" display="https://podminky.urs.cz/item/CS_URS_2025_01/162201411"/>
    <hyperlink ref="F256" r:id="rId27" display="https://podminky.urs.cz/item/CS_URS_2025_01/162201412"/>
    <hyperlink ref="F270" r:id="rId28" display="https://podminky.urs.cz/item/CS_URS_2025_01/162201413"/>
    <hyperlink ref="F280" r:id="rId29" display="https://podminky.urs.cz/item/CS_URS_2025_01/162201414"/>
    <hyperlink ref="F288" r:id="rId30" display="https://podminky.urs.cz/item/CS_URS_2025_01/162301501"/>
    <hyperlink ref="F293" r:id="rId31" display="https://podminky.urs.cz/item/CS_URS_2025_01/162301951"/>
    <hyperlink ref="F305" r:id="rId32" display="https://podminky.urs.cz/item/CS_URS_2025_01/162301952"/>
    <hyperlink ref="F320" r:id="rId33" display="https://podminky.urs.cz/item/CS_URS_2025_01/162301953"/>
    <hyperlink ref="F331" r:id="rId34" display="https://podminky.urs.cz/item/CS_URS_2025_01/162301954"/>
    <hyperlink ref="F345" r:id="rId35" display="https://podminky.urs.cz/item/CS_URS_2025_01/890411851"/>
    <hyperlink ref="F355" r:id="rId36" display="https://podminky.urs.cz/item/CS_URS_2025_01/899101211"/>
    <hyperlink ref="F362" r:id="rId37" display="https://podminky.urs.cz/item/CS_URS_2025_01/962052211"/>
    <hyperlink ref="F371" r:id="rId38" display="https://podminky.urs.cz/item/CS_URS_2025_01/966071721"/>
    <hyperlink ref="F376" r:id="rId39" display="https://podminky.urs.cz/item/CS_URS_2025_01/966071821"/>
    <hyperlink ref="F381" r:id="rId40" display="https://podminky.urs.cz/item/CS_URS_2025_01/966073811"/>
    <hyperlink ref="F386" r:id="rId41" display="https://podminky.urs.cz/item/CS_URS_2025_01/966073812"/>
    <hyperlink ref="F396" r:id="rId42" display="https://podminky.urs.cz/item/CS_URS_2025_01/997013509"/>
    <hyperlink ref="F428" r:id="rId43" display="https://podminky.urs.cz/item/CS_URS_2025_01/997013511"/>
    <hyperlink ref="F456" r:id="rId44" display="https://podminky.urs.cz/item/CS_URS_2025_01/997013631"/>
    <hyperlink ref="F461" r:id="rId45" display="https://podminky.urs.cz/item/CS_URS_2025_01/997013847"/>
    <hyperlink ref="F487" r:id="rId46" display="https://podminky.urs.cz/item/CS_URS_2025_01/997013875"/>
    <hyperlink ref="F508" r:id="rId47" display="https://podminky.urs.cz/item/CS_URS_2025_01/998741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85</v>
      </c>
    </row>
    <row r="4" s="1" customFormat="1" ht="24.96" customHeight="1">
      <c r="B4" s="23"/>
      <c r="D4" s="143" t="s">
        <v>97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Projektová dokumentace pro pavilon sportovní haly a odborných učeben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98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650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25. 6. 2025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19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27</v>
      </c>
      <c r="F15" s="41"/>
      <c r="G15" s="41"/>
      <c r="H15" s="41"/>
      <c r="I15" s="145" t="s">
        <v>28</v>
      </c>
      <c r="J15" s="136" t="s">
        <v>19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29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28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31</v>
      </c>
      <c r="E20" s="41"/>
      <c r="F20" s="41"/>
      <c r="G20" s="41"/>
      <c r="H20" s="41"/>
      <c r="I20" s="145" t="s">
        <v>26</v>
      </c>
      <c r="J20" s="136" t="s">
        <v>32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33</v>
      </c>
      <c r="F21" s="41"/>
      <c r="G21" s="41"/>
      <c r="H21" s="41"/>
      <c r="I21" s="145" t="s">
        <v>28</v>
      </c>
      <c r="J21" s="136" t="s">
        <v>34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36</v>
      </c>
      <c r="E23" s="41"/>
      <c r="F23" s="41"/>
      <c r="G23" s="41"/>
      <c r="H23" s="41"/>
      <c r="I23" s="145" t="s">
        <v>26</v>
      </c>
      <c r="J23" s="136" t="s">
        <v>37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">
        <v>38</v>
      </c>
      <c r="F24" s="41"/>
      <c r="G24" s="41"/>
      <c r="H24" s="41"/>
      <c r="I24" s="145" t="s">
        <v>28</v>
      </c>
      <c r="J24" s="136" t="s">
        <v>39</v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40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42</v>
      </c>
      <c r="E30" s="41"/>
      <c r="F30" s="41"/>
      <c r="G30" s="41"/>
      <c r="H30" s="41"/>
      <c r="I30" s="41"/>
      <c r="J30" s="156">
        <f>ROUND(J84,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44</v>
      </c>
      <c r="G32" s="41"/>
      <c r="H32" s="41"/>
      <c r="I32" s="157" t="s">
        <v>43</v>
      </c>
      <c r="J32" s="157" t="s">
        <v>45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46</v>
      </c>
      <c r="E33" s="145" t="s">
        <v>47</v>
      </c>
      <c r="F33" s="159">
        <f>ROUND((SUM(BE84:BE109)),  2)</f>
        <v>0</v>
      </c>
      <c r="G33" s="41"/>
      <c r="H33" s="41"/>
      <c r="I33" s="160">
        <v>0.20999999999999999</v>
      </c>
      <c r="J33" s="159">
        <f>ROUND(((SUM(BE84:BE109))*I33),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48</v>
      </c>
      <c r="F34" s="159">
        <f>ROUND((SUM(BF84:BF109)),  2)</f>
        <v>0</v>
      </c>
      <c r="G34" s="41"/>
      <c r="H34" s="41"/>
      <c r="I34" s="160">
        <v>0.12</v>
      </c>
      <c r="J34" s="159">
        <f>ROUND(((SUM(BF84:BF109))*I34),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49</v>
      </c>
      <c r="F35" s="159">
        <f>ROUND((SUM(BG84:BG109)),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50</v>
      </c>
      <c r="F36" s="159">
        <f>ROUND((SUM(BH84:BH109)),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51</v>
      </c>
      <c r="F37" s="159">
        <f>ROUND((SUM(BI84:BI109)),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52</v>
      </c>
      <c r="E39" s="163"/>
      <c r="F39" s="163"/>
      <c r="G39" s="164" t="s">
        <v>53</v>
      </c>
      <c r="H39" s="165" t="s">
        <v>54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102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Projektová dokumentace pro pavilon sportovní haly a odborných učeben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98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Vedlejší rozpočtové náklady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Benešova 508, Stříbro</v>
      </c>
      <c r="G52" s="43"/>
      <c r="H52" s="43"/>
      <c r="I52" s="35" t="s">
        <v>23</v>
      </c>
      <c r="J52" s="75" t="str">
        <f>IF(J12="","",J12)</f>
        <v>25. 6. 2025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SOŠ Stříbro, Benešova 508, Stříbro</v>
      </c>
      <c r="G54" s="43"/>
      <c r="H54" s="43"/>
      <c r="I54" s="35" t="s">
        <v>31</v>
      </c>
      <c r="J54" s="39" t="str">
        <f>E21</f>
        <v>Řezanina &amp; Bartoň, s.r.o.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36</v>
      </c>
      <c r="J55" s="39" t="str">
        <f>E24</f>
        <v>BACing s.r.o.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103</v>
      </c>
      <c r="D57" s="174"/>
      <c r="E57" s="174"/>
      <c r="F57" s="174"/>
      <c r="G57" s="174"/>
      <c r="H57" s="174"/>
      <c r="I57" s="174"/>
      <c r="J57" s="175" t="s">
        <v>104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74</v>
      </c>
      <c r="D59" s="43"/>
      <c r="E59" s="43"/>
      <c r="F59" s="43"/>
      <c r="G59" s="43"/>
      <c r="H59" s="43"/>
      <c r="I59" s="43"/>
      <c r="J59" s="105">
        <f>J84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105</v>
      </c>
    </row>
    <row r="60" s="9" customFormat="1" ht="24.96" customHeight="1">
      <c r="A60" s="9"/>
      <c r="B60" s="177"/>
      <c r="C60" s="178"/>
      <c r="D60" s="179" t="s">
        <v>650</v>
      </c>
      <c r="E60" s="180"/>
      <c r="F60" s="180"/>
      <c r="G60" s="180"/>
      <c r="H60" s="180"/>
      <c r="I60" s="180"/>
      <c r="J60" s="181">
        <f>J85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651</v>
      </c>
      <c r="E61" s="185"/>
      <c r="F61" s="185"/>
      <c r="G61" s="185"/>
      <c r="H61" s="185"/>
      <c r="I61" s="185"/>
      <c r="J61" s="186">
        <f>J86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652</v>
      </c>
      <c r="E62" s="185"/>
      <c r="F62" s="185"/>
      <c r="G62" s="185"/>
      <c r="H62" s="185"/>
      <c r="I62" s="185"/>
      <c r="J62" s="186">
        <f>J89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653</v>
      </c>
      <c r="E63" s="185"/>
      <c r="F63" s="185"/>
      <c r="G63" s="185"/>
      <c r="H63" s="185"/>
      <c r="I63" s="185"/>
      <c r="J63" s="186">
        <f>J100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654</v>
      </c>
      <c r="E64" s="185"/>
      <c r="F64" s="185"/>
      <c r="G64" s="185"/>
      <c r="H64" s="185"/>
      <c r="I64" s="185"/>
      <c r="J64" s="186">
        <f>J108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1"/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14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6.96" customHeight="1">
      <c r="A66" s="41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70" s="2" customFormat="1" ht="6.96" customHeight="1">
      <c r="A70" s="41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24.96" customHeight="1">
      <c r="A71" s="41"/>
      <c r="B71" s="42"/>
      <c r="C71" s="26" t="s">
        <v>112</v>
      </c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6.96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16</v>
      </c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26.25" customHeight="1">
      <c r="A74" s="41"/>
      <c r="B74" s="42"/>
      <c r="C74" s="43"/>
      <c r="D74" s="43"/>
      <c r="E74" s="172" t="str">
        <f>E7</f>
        <v>Projektová dokumentace pro pavilon sportovní haly a odborných učeben</v>
      </c>
      <c r="F74" s="35"/>
      <c r="G74" s="35"/>
      <c r="H74" s="35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98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72" t="str">
        <f>E9</f>
        <v>VRN - Vedlejší rozpočtové náklady</v>
      </c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21</v>
      </c>
      <c r="D78" s="43"/>
      <c r="E78" s="43"/>
      <c r="F78" s="30" t="str">
        <f>F12</f>
        <v>Benešova 508, Stříbro</v>
      </c>
      <c r="G78" s="43"/>
      <c r="H78" s="43"/>
      <c r="I78" s="35" t="s">
        <v>23</v>
      </c>
      <c r="J78" s="75" t="str">
        <f>IF(J12="","",J12)</f>
        <v>25. 6. 2025</v>
      </c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25.65" customHeight="1">
      <c r="A80" s="41"/>
      <c r="B80" s="42"/>
      <c r="C80" s="35" t="s">
        <v>25</v>
      </c>
      <c r="D80" s="43"/>
      <c r="E80" s="43"/>
      <c r="F80" s="30" t="str">
        <f>E15</f>
        <v>SOŠ Stříbro, Benešova 508, Stříbro</v>
      </c>
      <c r="G80" s="43"/>
      <c r="H80" s="43"/>
      <c r="I80" s="35" t="s">
        <v>31</v>
      </c>
      <c r="J80" s="39" t="str">
        <f>E21</f>
        <v>Řezanina &amp; Bartoň, s.r.o.</v>
      </c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29</v>
      </c>
      <c r="D81" s="43"/>
      <c r="E81" s="43"/>
      <c r="F81" s="30" t="str">
        <f>IF(E18="","",E18)</f>
        <v>Vyplň údaj</v>
      </c>
      <c r="G81" s="43"/>
      <c r="H81" s="43"/>
      <c r="I81" s="35" t="s">
        <v>36</v>
      </c>
      <c r="J81" s="39" t="str">
        <f>E24</f>
        <v>BACing s.r.o.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0.32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1" customFormat="1" ht="29.28" customHeight="1">
      <c r="A83" s="188"/>
      <c r="B83" s="189"/>
      <c r="C83" s="190" t="s">
        <v>113</v>
      </c>
      <c r="D83" s="191" t="s">
        <v>61</v>
      </c>
      <c r="E83" s="191" t="s">
        <v>57</v>
      </c>
      <c r="F83" s="191" t="s">
        <v>58</v>
      </c>
      <c r="G83" s="191" t="s">
        <v>114</v>
      </c>
      <c r="H83" s="191" t="s">
        <v>115</v>
      </c>
      <c r="I83" s="191" t="s">
        <v>116</v>
      </c>
      <c r="J83" s="191" t="s">
        <v>104</v>
      </c>
      <c r="K83" s="192" t="s">
        <v>117</v>
      </c>
      <c r="L83" s="193"/>
      <c r="M83" s="95" t="s">
        <v>19</v>
      </c>
      <c r="N83" s="96" t="s">
        <v>46</v>
      </c>
      <c r="O83" s="96" t="s">
        <v>118</v>
      </c>
      <c r="P83" s="96" t="s">
        <v>119</v>
      </c>
      <c r="Q83" s="96" t="s">
        <v>120</v>
      </c>
      <c r="R83" s="96" t="s">
        <v>121</v>
      </c>
      <c r="S83" s="96" t="s">
        <v>122</v>
      </c>
      <c r="T83" s="97" t="s">
        <v>123</v>
      </c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</row>
    <row r="84" s="2" customFormat="1" ht="22.8" customHeight="1">
      <c r="A84" s="41"/>
      <c r="B84" s="42"/>
      <c r="C84" s="102" t="s">
        <v>124</v>
      </c>
      <c r="D84" s="43"/>
      <c r="E84" s="43"/>
      <c r="F84" s="43"/>
      <c r="G84" s="43"/>
      <c r="H84" s="43"/>
      <c r="I84" s="43"/>
      <c r="J84" s="194">
        <f>BK84</f>
        <v>0</v>
      </c>
      <c r="K84" s="43"/>
      <c r="L84" s="47"/>
      <c r="M84" s="98"/>
      <c r="N84" s="195"/>
      <c r="O84" s="99"/>
      <c r="P84" s="196">
        <f>P85</f>
        <v>0</v>
      </c>
      <c r="Q84" s="99"/>
      <c r="R84" s="196">
        <f>R85</f>
        <v>0</v>
      </c>
      <c r="S84" s="99"/>
      <c r="T84" s="197">
        <f>T85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T84" s="20" t="s">
        <v>75</v>
      </c>
      <c r="AU84" s="20" t="s">
        <v>105</v>
      </c>
      <c r="BK84" s="198">
        <f>BK85</f>
        <v>0</v>
      </c>
    </row>
    <row r="85" s="12" customFormat="1" ht="25.92" customHeight="1">
      <c r="A85" s="12"/>
      <c r="B85" s="199"/>
      <c r="C85" s="200"/>
      <c r="D85" s="201" t="s">
        <v>75</v>
      </c>
      <c r="E85" s="202" t="s">
        <v>94</v>
      </c>
      <c r="F85" s="202" t="s">
        <v>95</v>
      </c>
      <c r="G85" s="200"/>
      <c r="H85" s="200"/>
      <c r="I85" s="203"/>
      <c r="J85" s="204">
        <f>BK85</f>
        <v>0</v>
      </c>
      <c r="K85" s="200"/>
      <c r="L85" s="205"/>
      <c r="M85" s="206"/>
      <c r="N85" s="207"/>
      <c r="O85" s="207"/>
      <c r="P85" s="208">
        <f>P86+P89+P100+P108</f>
        <v>0</v>
      </c>
      <c r="Q85" s="207"/>
      <c r="R85" s="208">
        <f>R86+R89+R100+R108</f>
        <v>0</v>
      </c>
      <c r="S85" s="207"/>
      <c r="T85" s="209">
        <f>T86+T89+T100+T108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0" t="s">
        <v>175</v>
      </c>
      <c r="AT85" s="211" t="s">
        <v>75</v>
      </c>
      <c r="AU85" s="211" t="s">
        <v>76</v>
      </c>
      <c r="AY85" s="210" t="s">
        <v>127</v>
      </c>
      <c r="BK85" s="212">
        <f>BK86+BK89+BK100+BK108</f>
        <v>0</v>
      </c>
    </row>
    <row r="86" s="12" customFormat="1" ht="22.8" customHeight="1">
      <c r="A86" s="12"/>
      <c r="B86" s="199"/>
      <c r="C86" s="200"/>
      <c r="D86" s="201" t="s">
        <v>75</v>
      </c>
      <c r="E86" s="213" t="s">
        <v>655</v>
      </c>
      <c r="F86" s="213" t="s">
        <v>656</v>
      </c>
      <c r="G86" s="200"/>
      <c r="H86" s="200"/>
      <c r="I86" s="203"/>
      <c r="J86" s="214">
        <f>BK86</f>
        <v>0</v>
      </c>
      <c r="K86" s="200"/>
      <c r="L86" s="205"/>
      <c r="M86" s="206"/>
      <c r="N86" s="207"/>
      <c r="O86" s="207"/>
      <c r="P86" s="208">
        <f>SUM(P87:P88)</f>
        <v>0</v>
      </c>
      <c r="Q86" s="207"/>
      <c r="R86" s="208">
        <f>SUM(R87:R88)</f>
        <v>0</v>
      </c>
      <c r="S86" s="207"/>
      <c r="T86" s="209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10" t="s">
        <v>175</v>
      </c>
      <c r="AT86" s="211" t="s">
        <v>75</v>
      </c>
      <c r="AU86" s="211" t="s">
        <v>83</v>
      </c>
      <c r="AY86" s="210" t="s">
        <v>127</v>
      </c>
      <c r="BK86" s="212">
        <f>SUM(BK87:BK88)</f>
        <v>0</v>
      </c>
    </row>
    <row r="87" s="2" customFormat="1" ht="49.05" customHeight="1">
      <c r="A87" s="41"/>
      <c r="B87" s="42"/>
      <c r="C87" s="215" t="s">
        <v>83</v>
      </c>
      <c r="D87" s="215" t="s">
        <v>130</v>
      </c>
      <c r="E87" s="216" t="s">
        <v>657</v>
      </c>
      <c r="F87" s="217" t="s">
        <v>658</v>
      </c>
      <c r="G87" s="218" t="s">
        <v>486</v>
      </c>
      <c r="H87" s="219">
        <v>1</v>
      </c>
      <c r="I87" s="220"/>
      <c r="J87" s="221">
        <f>ROUND(I87*H87,2)</f>
        <v>0</v>
      </c>
      <c r="K87" s="217" t="s">
        <v>19</v>
      </c>
      <c r="L87" s="47"/>
      <c r="M87" s="222" t="s">
        <v>19</v>
      </c>
      <c r="N87" s="223" t="s">
        <v>47</v>
      </c>
      <c r="O87" s="87"/>
      <c r="P87" s="224">
        <f>O87*H87</f>
        <v>0</v>
      </c>
      <c r="Q87" s="224">
        <v>0</v>
      </c>
      <c r="R87" s="224">
        <f>Q87*H87</f>
        <v>0</v>
      </c>
      <c r="S87" s="224">
        <v>0</v>
      </c>
      <c r="T87" s="225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26" t="s">
        <v>659</v>
      </c>
      <c r="AT87" s="226" t="s">
        <v>130</v>
      </c>
      <c r="AU87" s="226" t="s">
        <v>85</v>
      </c>
      <c r="AY87" s="20" t="s">
        <v>127</v>
      </c>
      <c r="BE87" s="227">
        <f>IF(N87="základní",J87,0)</f>
        <v>0</v>
      </c>
      <c r="BF87" s="227">
        <f>IF(N87="snížená",J87,0)</f>
        <v>0</v>
      </c>
      <c r="BG87" s="227">
        <f>IF(N87="zákl. přenesená",J87,0)</f>
        <v>0</v>
      </c>
      <c r="BH87" s="227">
        <f>IF(N87="sníž. přenesená",J87,0)</f>
        <v>0</v>
      </c>
      <c r="BI87" s="227">
        <f>IF(N87="nulová",J87,0)</f>
        <v>0</v>
      </c>
      <c r="BJ87" s="20" t="s">
        <v>83</v>
      </c>
      <c r="BK87" s="227">
        <f>ROUND(I87*H87,2)</f>
        <v>0</v>
      </c>
      <c r="BL87" s="20" t="s">
        <v>659</v>
      </c>
      <c r="BM87" s="226" t="s">
        <v>660</v>
      </c>
    </row>
    <row r="88" s="2" customFormat="1" ht="24.15" customHeight="1">
      <c r="A88" s="41"/>
      <c r="B88" s="42"/>
      <c r="C88" s="215" t="s">
        <v>85</v>
      </c>
      <c r="D88" s="215" t="s">
        <v>130</v>
      </c>
      <c r="E88" s="216" t="s">
        <v>661</v>
      </c>
      <c r="F88" s="217" t="s">
        <v>662</v>
      </c>
      <c r="G88" s="218" t="s">
        <v>486</v>
      </c>
      <c r="H88" s="219">
        <v>1</v>
      </c>
      <c r="I88" s="220"/>
      <c r="J88" s="221">
        <f>ROUND(I88*H88,2)</f>
        <v>0</v>
      </c>
      <c r="K88" s="217" t="s">
        <v>19</v>
      </c>
      <c r="L88" s="47"/>
      <c r="M88" s="222" t="s">
        <v>19</v>
      </c>
      <c r="N88" s="223" t="s">
        <v>47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26" t="s">
        <v>659</v>
      </c>
      <c r="AT88" s="226" t="s">
        <v>130</v>
      </c>
      <c r="AU88" s="226" t="s">
        <v>85</v>
      </c>
      <c r="AY88" s="20" t="s">
        <v>127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20" t="s">
        <v>83</v>
      </c>
      <c r="BK88" s="227">
        <f>ROUND(I88*H88,2)</f>
        <v>0</v>
      </c>
      <c r="BL88" s="20" t="s">
        <v>659</v>
      </c>
      <c r="BM88" s="226" t="s">
        <v>663</v>
      </c>
    </row>
    <row r="89" s="12" customFormat="1" ht="22.8" customHeight="1">
      <c r="A89" s="12"/>
      <c r="B89" s="199"/>
      <c r="C89" s="200"/>
      <c r="D89" s="201" t="s">
        <v>75</v>
      </c>
      <c r="E89" s="213" t="s">
        <v>664</v>
      </c>
      <c r="F89" s="213" t="s">
        <v>665</v>
      </c>
      <c r="G89" s="200"/>
      <c r="H89" s="200"/>
      <c r="I89" s="203"/>
      <c r="J89" s="214">
        <f>BK89</f>
        <v>0</v>
      </c>
      <c r="K89" s="200"/>
      <c r="L89" s="205"/>
      <c r="M89" s="206"/>
      <c r="N89" s="207"/>
      <c r="O89" s="207"/>
      <c r="P89" s="208">
        <f>SUM(P90:P99)</f>
        <v>0</v>
      </c>
      <c r="Q89" s="207"/>
      <c r="R89" s="208">
        <f>SUM(R90:R99)</f>
        <v>0</v>
      </c>
      <c r="S89" s="207"/>
      <c r="T89" s="209">
        <f>SUM(T90:T99)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175</v>
      </c>
      <c r="AT89" s="211" t="s">
        <v>75</v>
      </c>
      <c r="AU89" s="211" t="s">
        <v>83</v>
      </c>
      <c r="AY89" s="210" t="s">
        <v>127</v>
      </c>
      <c r="BK89" s="212">
        <f>SUM(BK90:BK99)</f>
        <v>0</v>
      </c>
    </row>
    <row r="90" s="2" customFormat="1" ht="16.5" customHeight="1">
      <c r="A90" s="41"/>
      <c r="B90" s="42"/>
      <c r="C90" s="215" t="s">
        <v>144</v>
      </c>
      <c r="D90" s="215" t="s">
        <v>130</v>
      </c>
      <c r="E90" s="216" t="s">
        <v>666</v>
      </c>
      <c r="F90" s="217" t="s">
        <v>667</v>
      </c>
      <c r="G90" s="218" t="s">
        <v>486</v>
      </c>
      <c r="H90" s="219">
        <v>1</v>
      </c>
      <c r="I90" s="220"/>
      <c r="J90" s="221">
        <f>ROUND(I90*H90,2)</f>
        <v>0</v>
      </c>
      <c r="K90" s="217" t="s">
        <v>19</v>
      </c>
      <c r="L90" s="47"/>
      <c r="M90" s="222" t="s">
        <v>19</v>
      </c>
      <c r="N90" s="223" t="s">
        <v>47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659</v>
      </c>
      <c r="AT90" s="226" t="s">
        <v>130</v>
      </c>
      <c r="AU90" s="226" t="s">
        <v>85</v>
      </c>
      <c r="AY90" s="20" t="s">
        <v>127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20" t="s">
        <v>83</v>
      </c>
      <c r="BK90" s="227">
        <f>ROUND(I90*H90,2)</f>
        <v>0</v>
      </c>
      <c r="BL90" s="20" t="s">
        <v>659</v>
      </c>
      <c r="BM90" s="226" t="s">
        <v>668</v>
      </c>
    </row>
    <row r="91" s="2" customFormat="1" ht="24.15" customHeight="1">
      <c r="A91" s="41"/>
      <c r="B91" s="42"/>
      <c r="C91" s="215" t="s">
        <v>135</v>
      </c>
      <c r="D91" s="215" t="s">
        <v>130</v>
      </c>
      <c r="E91" s="216" t="s">
        <v>669</v>
      </c>
      <c r="F91" s="217" t="s">
        <v>670</v>
      </c>
      <c r="G91" s="218" t="s">
        <v>486</v>
      </c>
      <c r="H91" s="219">
        <v>1</v>
      </c>
      <c r="I91" s="220"/>
      <c r="J91" s="221">
        <f>ROUND(I91*H91,2)</f>
        <v>0</v>
      </c>
      <c r="K91" s="217" t="s">
        <v>19</v>
      </c>
      <c r="L91" s="47"/>
      <c r="M91" s="222" t="s">
        <v>19</v>
      </c>
      <c r="N91" s="223" t="s">
        <v>47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26" t="s">
        <v>659</v>
      </c>
      <c r="AT91" s="226" t="s">
        <v>130</v>
      </c>
      <c r="AU91" s="226" t="s">
        <v>85</v>
      </c>
      <c r="AY91" s="20" t="s">
        <v>127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20" t="s">
        <v>83</v>
      </c>
      <c r="BK91" s="227">
        <f>ROUND(I91*H91,2)</f>
        <v>0</v>
      </c>
      <c r="BL91" s="20" t="s">
        <v>659</v>
      </c>
      <c r="BM91" s="226" t="s">
        <v>671</v>
      </c>
    </row>
    <row r="92" s="2" customFormat="1">
      <c r="A92" s="41"/>
      <c r="B92" s="42"/>
      <c r="C92" s="43"/>
      <c r="D92" s="235" t="s">
        <v>186</v>
      </c>
      <c r="E92" s="43"/>
      <c r="F92" s="277" t="s">
        <v>672</v>
      </c>
      <c r="G92" s="43"/>
      <c r="H92" s="43"/>
      <c r="I92" s="230"/>
      <c r="J92" s="43"/>
      <c r="K92" s="43"/>
      <c r="L92" s="47"/>
      <c r="M92" s="231"/>
      <c r="N92" s="232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186</v>
      </c>
      <c r="AU92" s="20" t="s">
        <v>85</v>
      </c>
    </row>
    <row r="93" s="2" customFormat="1" ht="24.15" customHeight="1">
      <c r="A93" s="41"/>
      <c r="B93" s="42"/>
      <c r="C93" s="215" t="s">
        <v>175</v>
      </c>
      <c r="D93" s="215" t="s">
        <v>130</v>
      </c>
      <c r="E93" s="216" t="s">
        <v>673</v>
      </c>
      <c r="F93" s="217" t="s">
        <v>674</v>
      </c>
      <c r="G93" s="218" t="s">
        <v>486</v>
      </c>
      <c r="H93" s="219">
        <v>1</v>
      </c>
      <c r="I93" s="220"/>
      <c r="J93" s="221">
        <f>ROUND(I93*H93,2)</f>
        <v>0</v>
      </c>
      <c r="K93" s="217" t="s">
        <v>19</v>
      </c>
      <c r="L93" s="47"/>
      <c r="M93" s="222" t="s">
        <v>19</v>
      </c>
      <c r="N93" s="223" t="s">
        <v>47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659</v>
      </c>
      <c r="AT93" s="226" t="s">
        <v>130</v>
      </c>
      <c r="AU93" s="226" t="s">
        <v>85</v>
      </c>
      <c r="AY93" s="20" t="s">
        <v>127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83</v>
      </c>
      <c r="BK93" s="227">
        <f>ROUND(I93*H93,2)</f>
        <v>0</v>
      </c>
      <c r="BL93" s="20" t="s">
        <v>659</v>
      </c>
      <c r="BM93" s="226" t="s">
        <v>675</v>
      </c>
    </row>
    <row r="94" s="2" customFormat="1" ht="16.5" customHeight="1">
      <c r="A94" s="41"/>
      <c r="B94" s="42"/>
      <c r="C94" s="215" t="s">
        <v>181</v>
      </c>
      <c r="D94" s="215" t="s">
        <v>130</v>
      </c>
      <c r="E94" s="216" t="s">
        <v>676</v>
      </c>
      <c r="F94" s="217" t="s">
        <v>677</v>
      </c>
      <c r="G94" s="218" t="s">
        <v>678</v>
      </c>
      <c r="H94" s="219">
        <v>1</v>
      </c>
      <c r="I94" s="220"/>
      <c r="J94" s="221">
        <f>ROUND(I94*H94,2)</f>
        <v>0</v>
      </c>
      <c r="K94" s="217" t="s">
        <v>19</v>
      </c>
      <c r="L94" s="47"/>
      <c r="M94" s="222" t="s">
        <v>19</v>
      </c>
      <c r="N94" s="223" t="s">
        <v>47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659</v>
      </c>
      <c r="AT94" s="226" t="s">
        <v>130</v>
      </c>
      <c r="AU94" s="226" t="s">
        <v>85</v>
      </c>
      <c r="AY94" s="20" t="s">
        <v>127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83</v>
      </c>
      <c r="BK94" s="227">
        <f>ROUND(I94*H94,2)</f>
        <v>0</v>
      </c>
      <c r="BL94" s="20" t="s">
        <v>659</v>
      </c>
      <c r="BM94" s="226" t="s">
        <v>679</v>
      </c>
    </row>
    <row r="95" s="2" customFormat="1" ht="16.5" customHeight="1">
      <c r="A95" s="41"/>
      <c r="B95" s="42"/>
      <c r="C95" s="215" t="s">
        <v>189</v>
      </c>
      <c r="D95" s="215" t="s">
        <v>130</v>
      </c>
      <c r="E95" s="216" t="s">
        <v>680</v>
      </c>
      <c r="F95" s="217" t="s">
        <v>681</v>
      </c>
      <c r="G95" s="218" t="s">
        <v>682</v>
      </c>
      <c r="H95" s="219">
        <v>2</v>
      </c>
      <c r="I95" s="220"/>
      <c r="J95" s="221">
        <f>ROUND(I95*H95,2)</f>
        <v>0</v>
      </c>
      <c r="K95" s="217" t="s">
        <v>19</v>
      </c>
      <c r="L95" s="47"/>
      <c r="M95" s="222" t="s">
        <v>19</v>
      </c>
      <c r="N95" s="223" t="s">
        <v>47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659</v>
      </c>
      <c r="AT95" s="226" t="s">
        <v>130</v>
      </c>
      <c r="AU95" s="226" t="s">
        <v>85</v>
      </c>
      <c r="AY95" s="20" t="s">
        <v>127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83</v>
      </c>
      <c r="BK95" s="227">
        <f>ROUND(I95*H95,2)</f>
        <v>0</v>
      </c>
      <c r="BL95" s="20" t="s">
        <v>659</v>
      </c>
      <c r="BM95" s="226" t="s">
        <v>683</v>
      </c>
    </row>
    <row r="96" s="2" customFormat="1" ht="21.75" customHeight="1">
      <c r="A96" s="41"/>
      <c r="B96" s="42"/>
      <c r="C96" s="215" t="s">
        <v>198</v>
      </c>
      <c r="D96" s="215" t="s">
        <v>130</v>
      </c>
      <c r="E96" s="216" t="s">
        <v>684</v>
      </c>
      <c r="F96" s="217" t="s">
        <v>685</v>
      </c>
      <c r="G96" s="218" t="s">
        <v>686</v>
      </c>
      <c r="H96" s="219">
        <v>280</v>
      </c>
      <c r="I96" s="220"/>
      <c r="J96" s="221">
        <f>ROUND(I96*H96,2)</f>
        <v>0</v>
      </c>
      <c r="K96" s="217" t="s">
        <v>19</v>
      </c>
      <c r="L96" s="47"/>
      <c r="M96" s="222" t="s">
        <v>19</v>
      </c>
      <c r="N96" s="223" t="s">
        <v>47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659</v>
      </c>
      <c r="AT96" s="226" t="s">
        <v>130</v>
      </c>
      <c r="AU96" s="226" t="s">
        <v>85</v>
      </c>
      <c r="AY96" s="20" t="s">
        <v>127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83</v>
      </c>
      <c r="BK96" s="227">
        <f>ROUND(I96*H96,2)</f>
        <v>0</v>
      </c>
      <c r="BL96" s="20" t="s">
        <v>659</v>
      </c>
      <c r="BM96" s="226" t="s">
        <v>687</v>
      </c>
    </row>
    <row r="97" s="2" customFormat="1" ht="16.5" customHeight="1">
      <c r="A97" s="41"/>
      <c r="B97" s="42"/>
      <c r="C97" s="215" t="s">
        <v>128</v>
      </c>
      <c r="D97" s="215" t="s">
        <v>130</v>
      </c>
      <c r="E97" s="216" t="s">
        <v>688</v>
      </c>
      <c r="F97" s="217" t="s">
        <v>689</v>
      </c>
      <c r="G97" s="218" t="s">
        <v>305</v>
      </c>
      <c r="H97" s="219">
        <v>1</v>
      </c>
      <c r="I97" s="220"/>
      <c r="J97" s="221">
        <f>ROUND(I97*H97,2)</f>
        <v>0</v>
      </c>
      <c r="K97" s="217" t="s">
        <v>19</v>
      </c>
      <c r="L97" s="47"/>
      <c r="M97" s="222" t="s">
        <v>19</v>
      </c>
      <c r="N97" s="223" t="s">
        <v>47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659</v>
      </c>
      <c r="AT97" s="226" t="s">
        <v>130</v>
      </c>
      <c r="AU97" s="226" t="s">
        <v>85</v>
      </c>
      <c r="AY97" s="20" t="s">
        <v>127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83</v>
      </c>
      <c r="BK97" s="227">
        <f>ROUND(I97*H97,2)</f>
        <v>0</v>
      </c>
      <c r="BL97" s="20" t="s">
        <v>659</v>
      </c>
      <c r="BM97" s="226" t="s">
        <v>690</v>
      </c>
    </row>
    <row r="98" s="2" customFormat="1" ht="16.5" customHeight="1">
      <c r="A98" s="41"/>
      <c r="B98" s="42"/>
      <c r="C98" s="215" t="s">
        <v>213</v>
      </c>
      <c r="D98" s="215" t="s">
        <v>130</v>
      </c>
      <c r="E98" s="216" t="s">
        <v>691</v>
      </c>
      <c r="F98" s="217" t="s">
        <v>692</v>
      </c>
      <c r="G98" s="218" t="s">
        <v>305</v>
      </c>
      <c r="H98" s="219">
        <v>1</v>
      </c>
      <c r="I98" s="220"/>
      <c r="J98" s="221">
        <f>ROUND(I98*H98,2)</f>
        <v>0</v>
      </c>
      <c r="K98" s="217" t="s">
        <v>19</v>
      </c>
      <c r="L98" s="47"/>
      <c r="M98" s="222" t="s">
        <v>19</v>
      </c>
      <c r="N98" s="223" t="s">
        <v>47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659</v>
      </c>
      <c r="AT98" s="226" t="s">
        <v>130</v>
      </c>
      <c r="AU98" s="226" t="s">
        <v>85</v>
      </c>
      <c r="AY98" s="20" t="s">
        <v>127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83</v>
      </c>
      <c r="BK98" s="227">
        <f>ROUND(I98*H98,2)</f>
        <v>0</v>
      </c>
      <c r="BL98" s="20" t="s">
        <v>659</v>
      </c>
      <c r="BM98" s="226" t="s">
        <v>693</v>
      </c>
    </row>
    <row r="99" s="2" customFormat="1">
      <c r="A99" s="41"/>
      <c r="B99" s="42"/>
      <c r="C99" s="43"/>
      <c r="D99" s="235" t="s">
        <v>186</v>
      </c>
      <c r="E99" s="43"/>
      <c r="F99" s="277" t="s">
        <v>694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186</v>
      </c>
      <c r="AU99" s="20" t="s">
        <v>85</v>
      </c>
    </row>
    <row r="100" s="12" customFormat="1" ht="22.8" customHeight="1">
      <c r="A100" s="12"/>
      <c r="B100" s="199"/>
      <c r="C100" s="200"/>
      <c r="D100" s="201" t="s">
        <v>75</v>
      </c>
      <c r="E100" s="213" t="s">
        <v>695</v>
      </c>
      <c r="F100" s="213" t="s">
        <v>696</v>
      </c>
      <c r="G100" s="200"/>
      <c r="H100" s="200"/>
      <c r="I100" s="203"/>
      <c r="J100" s="214">
        <f>BK100</f>
        <v>0</v>
      </c>
      <c r="K100" s="200"/>
      <c r="L100" s="205"/>
      <c r="M100" s="206"/>
      <c r="N100" s="207"/>
      <c r="O100" s="207"/>
      <c r="P100" s="208">
        <f>SUM(P101:P107)</f>
        <v>0</v>
      </c>
      <c r="Q100" s="207"/>
      <c r="R100" s="208">
        <f>SUM(R101:R107)</f>
        <v>0</v>
      </c>
      <c r="S100" s="207"/>
      <c r="T100" s="209">
        <f>SUM(T101:T107)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0" t="s">
        <v>175</v>
      </c>
      <c r="AT100" s="211" t="s">
        <v>75</v>
      </c>
      <c r="AU100" s="211" t="s">
        <v>83</v>
      </c>
      <c r="AY100" s="210" t="s">
        <v>127</v>
      </c>
      <c r="BK100" s="212">
        <f>SUM(BK101:BK107)</f>
        <v>0</v>
      </c>
    </row>
    <row r="101" s="2" customFormat="1" ht="16.5" customHeight="1">
      <c r="A101" s="41"/>
      <c r="B101" s="42"/>
      <c r="C101" s="215" t="s">
        <v>218</v>
      </c>
      <c r="D101" s="215" t="s">
        <v>130</v>
      </c>
      <c r="E101" s="216" t="s">
        <v>697</v>
      </c>
      <c r="F101" s="217" t="s">
        <v>698</v>
      </c>
      <c r="G101" s="218" t="s">
        <v>486</v>
      </c>
      <c r="H101" s="219">
        <v>1</v>
      </c>
      <c r="I101" s="220"/>
      <c r="J101" s="221">
        <f>ROUND(I101*H101,2)</f>
        <v>0</v>
      </c>
      <c r="K101" s="217" t="s">
        <v>19</v>
      </c>
      <c r="L101" s="47"/>
      <c r="M101" s="222" t="s">
        <v>19</v>
      </c>
      <c r="N101" s="223" t="s">
        <v>47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26" t="s">
        <v>659</v>
      </c>
      <c r="AT101" s="226" t="s">
        <v>130</v>
      </c>
      <c r="AU101" s="226" t="s">
        <v>85</v>
      </c>
      <c r="AY101" s="20" t="s">
        <v>127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20" t="s">
        <v>83</v>
      </c>
      <c r="BK101" s="227">
        <f>ROUND(I101*H101,2)</f>
        <v>0</v>
      </c>
      <c r="BL101" s="20" t="s">
        <v>659</v>
      </c>
      <c r="BM101" s="226" t="s">
        <v>699</v>
      </c>
    </row>
    <row r="102" s="2" customFormat="1" ht="16.5" customHeight="1">
      <c r="A102" s="41"/>
      <c r="B102" s="42"/>
      <c r="C102" s="215" t="s">
        <v>8</v>
      </c>
      <c r="D102" s="215" t="s">
        <v>130</v>
      </c>
      <c r="E102" s="216" t="s">
        <v>700</v>
      </c>
      <c r="F102" s="217" t="s">
        <v>701</v>
      </c>
      <c r="G102" s="218" t="s">
        <v>486</v>
      </c>
      <c r="H102" s="219">
        <v>1</v>
      </c>
      <c r="I102" s="220"/>
      <c r="J102" s="221">
        <f>ROUND(I102*H102,2)</f>
        <v>0</v>
      </c>
      <c r="K102" s="217" t="s">
        <v>19</v>
      </c>
      <c r="L102" s="47"/>
      <c r="M102" s="222" t="s">
        <v>19</v>
      </c>
      <c r="N102" s="223" t="s">
        <v>47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659</v>
      </c>
      <c r="AT102" s="226" t="s">
        <v>130</v>
      </c>
      <c r="AU102" s="226" t="s">
        <v>85</v>
      </c>
      <c r="AY102" s="20" t="s">
        <v>127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83</v>
      </c>
      <c r="BK102" s="227">
        <f>ROUND(I102*H102,2)</f>
        <v>0</v>
      </c>
      <c r="BL102" s="20" t="s">
        <v>659</v>
      </c>
      <c r="BM102" s="226" t="s">
        <v>702</v>
      </c>
    </row>
    <row r="103" s="2" customFormat="1" ht="33" customHeight="1">
      <c r="A103" s="41"/>
      <c r="B103" s="42"/>
      <c r="C103" s="215" t="s">
        <v>232</v>
      </c>
      <c r="D103" s="215" t="s">
        <v>130</v>
      </c>
      <c r="E103" s="216" t="s">
        <v>703</v>
      </c>
      <c r="F103" s="217" t="s">
        <v>704</v>
      </c>
      <c r="G103" s="218" t="s">
        <v>486</v>
      </c>
      <c r="H103" s="219">
        <v>1</v>
      </c>
      <c r="I103" s="220"/>
      <c r="J103" s="221">
        <f>ROUND(I103*H103,2)</f>
        <v>0</v>
      </c>
      <c r="K103" s="217" t="s">
        <v>19</v>
      </c>
      <c r="L103" s="47"/>
      <c r="M103" s="222" t="s">
        <v>19</v>
      </c>
      <c r="N103" s="223" t="s">
        <v>47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26" t="s">
        <v>659</v>
      </c>
      <c r="AT103" s="226" t="s">
        <v>130</v>
      </c>
      <c r="AU103" s="226" t="s">
        <v>85</v>
      </c>
      <c r="AY103" s="20" t="s">
        <v>127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20" t="s">
        <v>83</v>
      </c>
      <c r="BK103" s="227">
        <f>ROUND(I103*H103,2)</f>
        <v>0</v>
      </c>
      <c r="BL103" s="20" t="s">
        <v>659</v>
      </c>
      <c r="BM103" s="226" t="s">
        <v>705</v>
      </c>
    </row>
    <row r="104" s="2" customFormat="1" ht="128.55" customHeight="1">
      <c r="A104" s="41"/>
      <c r="B104" s="42"/>
      <c r="C104" s="215" t="s">
        <v>237</v>
      </c>
      <c r="D104" s="215" t="s">
        <v>130</v>
      </c>
      <c r="E104" s="216" t="s">
        <v>706</v>
      </c>
      <c r="F104" s="217" t="s">
        <v>707</v>
      </c>
      <c r="G104" s="218" t="s">
        <v>486</v>
      </c>
      <c r="H104" s="219">
        <v>1</v>
      </c>
      <c r="I104" s="220"/>
      <c r="J104" s="221">
        <f>ROUND(I104*H104,2)</f>
        <v>0</v>
      </c>
      <c r="K104" s="217" t="s">
        <v>19</v>
      </c>
      <c r="L104" s="47"/>
      <c r="M104" s="222" t="s">
        <v>19</v>
      </c>
      <c r="N104" s="223" t="s">
        <v>47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659</v>
      </c>
      <c r="AT104" s="226" t="s">
        <v>130</v>
      </c>
      <c r="AU104" s="226" t="s">
        <v>85</v>
      </c>
      <c r="AY104" s="20" t="s">
        <v>127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83</v>
      </c>
      <c r="BK104" s="227">
        <f>ROUND(I104*H104,2)</f>
        <v>0</v>
      </c>
      <c r="BL104" s="20" t="s">
        <v>659</v>
      </c>
      <c r="BM104" s="226" t="s">
        <v>708</v>
      </c>
    </row>
    <row r="105" s="2" customFormat="1" ht="16.5" customHeight="1">
      <c r="A105" s="41"/>
      <c r="B105" s="42"/>
      <c r="C105" s="215" t="s">
        <v>243</v>
      </c>
      <c r="D105" s="215" t="s">
        <v>130</v>
      </c>
      <c r="E105" s="216" t="s">
        <v>709</v>
      </c>
      <c r="F105" s="217" t="s">
        <v>710</v>
      </c>
      <c r="G105" s="218" t="s">
        <v>711</v>
      </c>
      <c r="H105" s="219">
        <v>10</v>
      </c>
      <c r="I105" s="220"/>
      <c r="J105" s="221">
        <f>ROUND(I105*H105,2)</f>
        <v>0</v>
      </c>
      <c r="K105" s="217" t="s">
        <v>19</v>
      </c>
      <c r="L105" s="47"/>
      <c r="M105" s="222" t="s">
        <v>19</v>
      </c>
      <c r="N105" s="223" t="s">
        <v>47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659</v>
      </c>
      <c r="AT105" s="226" t="s">
        <v>130</v>
      </c>
      <c r="AU105" s="226" t="s">
        <v>85</v>
      </c>
      <c r="AY105" s="20" t="s">
        <v>127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83</v>
      </c>
      <c r="BK105" s="227">
        <f>ROUND(I105*H105,2)</f>
        <v>0</v>
      </c>
      <c r="BL105" s="20" t="s">
        <v>659</v>
      </c>
      <c r="BM105" s="226" t="s">
        <v>712</v>
      </c>
    </row>
    <row r="106" s="2" customFormat="1" ht="24.15" customHeight="1">
      <c r="A106" s="41"/>
      <c r="B106" s="42"/>
      <c r="C106" s="215" t="s">
        <v>247</v>
      </c>
      <c r="D106" s="215" t="s">
        <v>130</v>
      </c>
      <c r="E106" s="216" t="s">
        <v>713</v>
      </c>
      <c r="F106" s="217" t="s">
        <v>714</v>
      </c>
      <c r="G106" s="218" t="s">
        <v>486</v>
      </c>
      <c r="H106" s="219">
        <v>1</v>
      </c>
      <c r="I106" s="220"/>
      <c r="J106" s="221">
        <f>ROUND(I106*H106,2)</f>
        <v>0</v>
      </c>
      <c r="K106" s="217" t="s">
        <v>19</v>
      </c>
      <c r="L106" s="47"/>
      <c r="M106" s="222" t="s">
        <v>19</v>
      </c>
      <c r="N106" s="223" t="s">
        <v>47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659</v>
      </c>
      <c r="AT106" s="226" t="s">
        <v>130</v>
      </c>
      <c r="AU106" s="226" t="s">
        <v>85</v>
      </c>
      <c r="AY106" s="20" t="s">
        <v>127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83</v>
      </c>
      <c r="BK106" s="227">
        <f>ROUND(I106*H106,2)</f>
        <v>0</v>
      </c>
      <c r="BL106" s="20" t="s">
        <v>659</v>
      </c>
      <c r="BM106" s="226" t="s">
        <v>715</v>
      </c>
    </row>
    <row r="107" s="2" customFormat="1" ht="78.75" customHeight="1">
      <c r="A107" s="41"/>
      <c r="B107" s="42"/>
      <c r="C107" s="215" t="s">
        <v>255</v>
      </c>
      <c r="D107" s="215" t="s">
        <v>130</v>
      </c>
      <c r="E107" s="216" t="s">
        <v>716</v>
      </c>
      <c r="F107" s="217" t="s">
        <v>717</v>
      </c>
      <c r="G107" s="218" t="s">
        <v>486</v>
      </c>
      <c r="H107" s="219">
        <v>1</v>
      </c>
      <c r="I107" s="220"/>
      <c r="J107" s="221">
        <f>ROUND(I107*H107,2)</f>
        <v>0</v>
      </c>
      <c r="K107" s="217" t="s">
        <v>19</v>
      </c>
      <c r="L107" s="47"/>
      <c r="M107" s="222" t="s">
        <v>19</v>
      </c>
      <c r="N107" s="223" t="s">
        <v>47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659</v>
      </c>
      <c r="AT107" s="226" t="s">
        <v>130</v>
      </c>
      <c r="AU107" s="226" t="s">
        <v>85</v>
      </c>
      <c r="AY107" s="20" t="s">
        <v>127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83</v>
      </c>
      <c r="BK107" s="227">
        <f>ROUND(I107*H107,2)</f>
        <v>0</v>
      </c>
      <c r="BL107" s="20" t="s">
        <v>659</v>
      </c>
      <c r="BM107" s="226" t="s">
        <v>718</v>
      </c>
    </row>
    <row r="108" s="12" customFormat="1" ht="22.8" customHeight="1">
      <c r="A108" s="12"/>
      <c r="B108" s="199"/>
      <c r="C108" s="200"/>
      <c r="D108" s="201" t="s">
        <v>75</v>
      </c>
      <c r="E108" s="213" t="s">
        <v>719</v>
      </c>
      <c r="F108" s="213" t="s">
        <v>720</v>
      </c>
      <c r="G108" s="200"/>
      <c r="H108" s="200"/>
      <c r="I108" s="203"/>
      <c r="J108" s="214">
        <f>BK108</f>
        <v>0</v>
      </c>
      <c r="K108" s="200"/>
      <c r="L108" s="205"/>
      <c r="M108" s="206"/>
      <c r="N108" s="207"/>
      <c r="O108" s="207"/>
      <c r="P108" s="208">
        <f>P109</f>
        <v>0</v>
      </c>
      <c r="Q108" s="207"/>
      <c r="R108" s="208">
        <f>R109</f>
        <v>0</v>
      </c>
      <c r="S108" s="207"/>
      <c r="T108" s="209">
        <f>T109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10" t="s">
        <v>175</v>
      </c>
      <c r="AT108" s="211" t="s">
        <v>75</v>
      </c>
      <c r="AU108" s="211" t="s">
        <v>83</v>
      </c>
      <c r="AY108" s="210" t="s">
        <v>127</v>
      </c>
      <c r="BK108" s="212">
        <f>BK109</f>
        <v>0</v>
      </c>
    </row>
    <row r="109" s="2" customFormat="1" ht="24.15" customHeight="1">
      <c r="A109" s="41"/>
      <c r="B109" s="42"/>
      <c r="C109" s="215" t="s">
        <v>265</v>
      </c>
      <c r="D109" s="215" t="s">
        <v>130</v>
      </c>
      <c r="E109" s="216" t="s">
        <v>721</v>
      </c>
      <c r="F109" s="217" t="s">
        <v>722</v>
      </c>
      <c r="G109" s="218" t="s">
        <v>486</v>
      </c>
      <c r="H109" s="219">
        <v>1</v>
      </c>
      <c r="I109" s="220"/>
      <c r="J109" s="221">
        <f>ROUND(I109*H109,2)</f>
        <v>0</v>
      </c>
      <c r="K109" s="217" t="s">
        <v>19</v>
      </c>
      <c r="L109" s="47"/>
      <c r="M109" s="286" t="s">
        <v>19</v>
      </c>
      <c r="N109" s="287" t="s">
        <v>47</v>
      </c>
      <c r="O109" s="284"/>
      <c r="P109" s="288">
        <f>O109*H109</f>
        <v>0</v>
      </c>
      <c r="Q109" s="288">
        <v>0</v>
      </c>
      <c r="R109" s="288">
        <f>Q109*H109</f>
        <v>0</v>
      </c>
      <c r="S109" s="288">
        <v>0</v>
      </c>
      <c r="T109" s="289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659</v>
      </c>
      <c r="AT109" s="226" t="s">
        <v>130</v>
      </c>
      <c r="AU109" s="226" t="s">
        <v>85</v>
      </c>
      <c r="AY109" s="20" t="s">
        <v>127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83</v>
      </c>
      <c r="BK109" s="227">
        <f>ROUND(I109*H109,2)</f>
        <v>0</v>
      </c>
      <c r="BL109" s="20" t="s">
        <v>659</v>
      </c>
      <c r="BM109" s="226" t="s">
        <v>723</v>
      </c>
    </row>
    <row r="110" s="2" customFormat="1" ht="6.96" customHeight="1">
      <c r="A110" s="41"/>
      <c r="B110" s="62"/>
      <c r="C110" s="63"/>
      <c r="D110" s="63"/>
      <c r="E110" s="63"/>
      <c r="F110" s="63"/>
      <c r="G110" s="63"/>
      <c r="H110" s="63"/>
      <c r="I110" s="63"/>
      <c r="J110" s="63"/>
      <c r="K110" s="63"/>
      <c r="L110" s="47"/>
      <c r="M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</row>
  </sheetData>
  <sheetProtection sheet="1" autoFilter="0" formatColumns="0" formatRows="0" objects="1" scenarios="1" spinCount="100000" saltValue="r1G/KvicuZ6YVfTDlenVize7r984YtrYvUNPHx1QLJeCGOCAG0ZKGtYMa07q0FhfaoE7PNVUKN0X3LbraMwXZw==" hashValue="xRVIWOUmlJDFTvyq2hSOIbGmAa6gCtKyoRxqn3UoNSs/AWgPIkYas35Bi69voSZtuYjxm0d0eMXN33goOXRliQ==" algorithmName="SHA-512" password="CC3D"/>
  <autoFilter ref="C83:K10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90" customWidth="1"/>
    <col min="2" max="2" width="1.667969" style="290" customWidth="1"/>
    <col min="3" max="4" width="5" style="290" customWidth="1"/>
    <col min="5" max="5" width="11.66016" style="290" customWidth="1"/>
    <col min="6" max="6" width="9.160156" style="290" customWidth="1"/>
    <col min="7" max="7" width="5" style="290" customWidth="1"/>
    <col min="8" max="8" width="77.83203" style="290" customWidth="1"/>
    <col min="9" max="10" width="20" style="290" customWidth="1"/>
    <col min="11" max="11" width="1.667969" style="290" customWidth="1"/>
  </cols>
  <sheetData>
    <row r="1" s="1" customFormat="1" ht="37.5" customHeight="1"/>
    <row r="2" s="1" customFormat="1" ht="7.5" customHeight="1">
      <c r="B2" s="291"/>
      <c r="C2" s="292"/>
      <c r="D2" s="292"/>
      <c r="E2" s="292"/>
      <c r="F2" s="292"/>
      <c r="G2" s="292"/>
      <c r="H2" s="292"/>
      <c r="I2" s="292"/>
      <c r="J2" s="292"/>
      <c r="K2" s="293"/>
    </row>
    <row r="3" s="17" customFormat="1" ht="45" customHeight="1">
      <c r="B3" s="294"/>
      <c r="C3" s="295" t="s">
        <v>724</v>
      </c>
      <c r="D3" s="295"/>
      <c r="E3" s="295"/>
      <c r="F3" s="295"/>
      <c r="G3" s="295"/>
      <c r="H3" s="295"/>
      <c r="I3" s="295"/>
      <c r="J3" s="295"/>
      <c r="K3" s="296"/>
    </row>
    <row r="4" s="1" customFormat="1" ht="25.5" customHeight="1">
      <c r="B4" s="297"/>
      <c r="C4" s="298" t="s">
        <v>725</v>
      </c>
      <c r="D4" s="298"/>
      <c r="E4" s="298"/>
      <c r="F4" s="298"/>
      <c r="G4" s="298"/>
      <c r="H4" s="298"/>
      <c r="I4" s="298"/>
      <c r="J4" s="298"/>
      <c r="K4" s="299"/>
    </row>
    <row r="5" s="1" customFormat="1" ht="5.25" customHeight="1">
      <c r="B5" s="297"/>
      <c r="C5" s="300"/>
      <c r="D5" s="300"/>
      <c r="E5" s="300"/>
      <c r="F5" s="300"/>
      <c r="G5" s="300"/>
      <c r="H5" s="300"/>
      <c r="I5" s="300"/>
      <c r="J5" s="300"/>
      <c r="K5" s="299"/>
    </row>
    <row r="6" s="1" customFormat="1" ht="15" customHeight="1">
      <c r="B6" s="297"/>
      <c r="C6" s="301" t="s">
        <v>726</v>
      </c>
      <c r="D6" s="301"/>
      <c r="E6" s="301"/>
      <c r="F6" s="301"/>
      <c r="G6" s="301"/>
      <c r="H6" s="301"/>
      <c r="I6" s="301"/>
      <c r="J6" s="301"/>
      <c r="K6" s="299"/>
    </row>
    <row r="7" s="1" customFormat="1" ht="15" customHeight="1">
      <c r="B7" s="302"/>
      <c r="C7" s="301" t="s">
        <v>727</v>
      </c>
      <c r="D7" s="301"/>
      <c r="E7" s="301"/>
      <c r="F7" s="301"/>
      <c r="G7" s="301"/>
      <c r="H7" s="301"/>
      <c r="I7" s="301"/>
      <c r="J7" s="301"/>
      <c r="K7" s="299"/>
    </row>
    <row r="8" s="1" customFormat="1" ht="12.75" customHeight="1">
      <c r="B8" s="302"/>
      <c r="C8" s="301"/>
      <c r="D8" s="301"/>
      <c r="E8" s="301"/>
      <c r="F8" s="301"/>
      <c r="G8" s="301"/>
      <c r="H8" s="301"/>
      <c r="I8" s="301"/>
      <c r="J8" s="301"/>
      <c r="K8" s="299"/>
    </row>
    <row r="9" s="1" customFormat="1" ht="15" customHeight="1">
      <c r="B9" s="302"/>
      <c r="C9" s="301" t="s">
        <v>728</v>
      </c>
      <c r="D9" s="301"/>
      <c r="E9" s="301"/>
      <c r="F9" s="301"/>
      <c r="G9" s="301"/>
      <c r="H9" s="301"/>
      <c r="I9" s="301"/>
      <c r="J9" s="301"/>
      <c r="K9" s="299"/>
    </row>
    <row r="10" s="1" customFormat="1" ht="15" customHeight="1">
      <c r="B10" s="302"/>
      <c r="C10" s="301"/>
      <c r="D10" s="301" t="s">
        <v>729</v>
      </c>
      <c r="E10" s="301"/>
      <c r="F10" s="301"/>
      <c r="G10" s="301"/>
      <c r="H10" s="301"/>
      <c r="I10" s="301"/>
      <c r="J10" s="301"/>
      <c r="K10" s="299"/>
    </row>
    <row r="11" s="1" customFormat="1" ht="15" customHeight="1">
      <c r="B11" s="302"/>
      <c r="C11" s="303"/>
      <c r="D11" s="301" t="s">
        <v>730</v>
      </c>
      <c r="E11" s="301"/>
      <c r="F11" s="301"/>
      <c r="G11" s="301"/>
      <c r="H11" s="301"/>
      <c r="I11" s="301"/>
      <c r="J11" s="301"/>
      <c r="K11" s="299"/>
    </row>
    <row r="12" s="1" customFormat="1" ht="15" customHeight="1">
      <c r="B12" s="302"/>
      <c r="C12" s="303"/>
      <c r="D12" s="301"/>
      <c r="E12" s="301"/>
      <c r="F12" s="301"/>
      <c r="G12" s="301"/>
      <c r="H12" s="301"/>
      <c r="I12" s="301"/>
      <c r="J12" s="301"/>
      <c r="K12" s="299"/>
    </row>
    <row r="13" s="1" customFormat="1" ht="15" customHeight="1">
      <c r="B13" s="302"/>
      <c r="C13" s="303"/>
      <c r="D13" s="304" t="s">
        <v>731</v>
      </c>
      <c r="E13" s="301"/>
      <c r="F13" s="301"/>
      <c r="G13" s="301"/>
      <c r="H13" s="301"/>
      <c r="I13" s="301"/>
      <c r="J13" s="301"/>
      <c r="K13" s="299"/>
    </row>
    <row r="14" s="1" customFormat="1" ht="12.75" customHeight="1">
      <c r="B14" s="302"/>
      <c r="C14" s="303"/>
      <c r="D14" s="303"/>
      <c r="E14" s="303"/>
      <c r="F14" s="303"/>
      <c r="G14" s="303"/>
      <c r="H14" s="303"/>
      <c r="I14" s="303"/>
      <c r="J14" s="303"/>
      <c r="K14" s="299"/>
    </row>
    <row r="15" s="1" customFormat="1" ht="15" customHeight="1">
      <c r="B15" s="302"/>
      <c r="C15" s="303"/>
      <c r="D15" s="301" t="s">
        <v>732</v>
      </c>
      <c r="E15" s="301"/>
      <c r="F15" s="301"/>
      <c r="G15" s="301"/>
      <c r="H15" s="301"/>
      <c r="I15" s="301"/>
      <c r="J15" s="301"/>
      <c r="K15" s="299"/>
    </row>
    <row r="16" s="1" customFormat="1" ht="15" customHeight="1">
      <c r="B16" s="302"/>
      <c r="C16" s="303"/>
      <c r="D16" s="301" t="s">
        <v>733</v>
      </c>
      <c r="E16" s="301"/>
      <c r="F16" s="301"/>
      <c r="G16" s="301"/>
      <c r="H16" s="301"/>
      <c r="I16" s="301"/>
      <c r="J16" s="301"/>
      <c r="K16" s="299"/>
    </row>
    <row r="17" s="1" customFormat="1" ht="15" customHeight="1">
      <c r="B17" s="302"/>
      <c r="C17" s="303"/>
      <c r="D17" s="301" t="s">
        <v>734</v>
      </c>
      <c r="E17" s="301"/>
      <c r="F17" s="301"/>
      <c r="G17" s="301"/>
      <c r="H17" s="301"/>
      <c r="I17" s="301"/>
      <c r="J17" s="301"/>
      <c r="K17" s="299"/>
    </row>
    <row r="18" s="1" customFormat="1" ht="15" customHeight="1">
      <c r="B18" s="302"/>
      <c r="C18" s="303"/>
      <c r="D18" s="303"/>
      <c r="E18" s="305" t="s">
        <v>82</v>
      </c>
      <c r="F18" s="301" t="s">
        <v>735</v>
      </c>
      <c r="G18" s="301"/>
      <c r="H18" s="301"/>
      <c r="I18" s="301"/>
      <c r="J18" s="301"/>
      <c r="K18" s="299"/>
    </row>
    <row r="19" s="1" customFormat="1" ht="15" customHeight="1">
      <c r="B19" s="302"/>
      <c r="C19" s="303"/>
      <c r="D19" s="303"/>
      <c r="E19" s="305" t="s">
        <v>736</v>
      </c>
      <c r="F19" s="301" t="s">
        <v>737</v>
      </c>
      <c r="G19" s="301"/>
      <c r="H19" s="301"/>
      <c r="I19" s="301"/>
      <c r="J19" s="301"/>
      <c r="K19" s="299"/>
    </row>
    <row r="20" s="1" customFormat="1" ht="15" customHeight="1">
      <c r="B20" s="302"/>
      <c r="C20" s="303"/>
      <c r="D20" s="303"/>
      <c r="E20" s="305" t="s">
        <v>738</v>
      </c>
      <c r="F20" s="301" t="s">
        <v>739</v>
      </c>
      <c r="G20" s="301"/>
      <c r="H20" s="301"/>
      <c r="I20" s="301"/>
      <c r="J20" s="301"/>
      <c r="K20" s="299"/>
    </row>
    <row r="21" s="1" customFormat="1" ht="15" customHeight="1">
      <c r="B21" s="302"/>
      <c r="C21" s="303"/>
      <c r="D21" s="303"/>
      <c r="E21" s="305" t="s">
        <v>740</v>
      </c>
      <c r="F21" s="301" t="s">
        <v>741</v>
      </c>
      <c r="G21" s="301"/>
      <c r="H21" s="301"/>
      <c r="I21" s="301"/>
      <c r="J21" s="301"/>
      <c r="K21" s="299"/>
    </row>
    <row r="22" s="1" customFormat="1" ht="15" customHeight="1">
      <c r="B22" s="302"/>
      <c r="C22" s="303"/>
      <c r="D22" s="303"/>
      <c r="E22" s="305" t="s">
        <v>742</v>
      </c>
      <c r="F22" s="301" t="s">
        <v>743</v>
      </c>
      <c r="G22" s="301"/>
      <c r="H22" s="301"/>
      <c r="I22" s="301"/>
      <c r="J22" s="301"/>
      <c r="K22" s="299"/>
    </row>
    <row r="23" s="1" customFormat="1" ht="15" customHeight="1">
      <c r="B23" s="302"/>
      <c r="C23" s="303"/>
      <c r="D23" s="303"/>
      <c r="E23" s="305" t="s">
        <v>89</v>
      </c>
      <c r="F23" s="301" t="s">
        <v>744</v>
      </c>
      <c r="G23" s="301"/>
      <c r="H23" s="301"/>
      <c r="I23" s="301"/>
      <c r="J23" s="301"/>
      <c r="K23" s="299"/>
    </row>
    <row r="24" s="1" customFormat="1" ht="12.75" customHeight="1">
      <c r="B24" s="302"/>
      <c r="C24" s="303"/>
      <c r="D24" s="303"/>
      <c r="E24" s="303"/>
      <c r="F24" s="303"/>
      <c r="G24" s="303"/>
      <c r="H24" s="303"/>
      <c r="I24" s="303"/>
      <c r="J24" s="303"/>
      <c r="K24" s="299"/>
    </row>
    <row r="25" s="1" customFormat="1" ht="15" customHeight="1">
      <c r="B25" s="302"/>
      <c r="C25" s="301" t="s">
        <v>745</v>
      </c>
      <c r="D25" s="301"/>
      <c r="E25" s="301"/>
      <c r="F25" s="301"/>
      <c r="G25" s="301"/>
      <c r="H25" s="301"/>
      <c r="I25" s="301"/>
      <c r="J25" s="301"/>
      <c r="K25" s="299"/>
    </row>
    <row r="26" s="1" customFormat="1" ht="15" customHeight="1">
      <c r="B26" s="302"/>
      <c r="C26" s="301" t="s">
        <v>746</v>
      </c>
      <c r="D26" s="301"/>
      <c r="E26" s="301"/>
      <c r="F26" s="301"/>
      <c r="G26" s="301"/>
      <c r="H26" s="301"/>
      <c r="I26" s="301"/>
      <c r="J26" s="301"/>
      <c r="K26" s="299"/>
    </row>
    <row r="27" s="1" customFormat="1" ht="15" customHeight="1">
      <c r="B27" s="302"/>
      <c r="C27" s="301"/>
      <c r="D27" s="301" t="s">
        <v>747</v>
      </c>
      <c r="E27" s="301"/>
      <c r="F27" s="301"/>
      <c r="G27" s="301"/>
      <c r="H27" s="301"/>
      <c r="I27" s="301"/>
      <c r="J27" s="301"/>
      <c r="K27" s="299"/>
    </row>
    <row r="28" s="1" customFormat="1" ht="15" customHeight="1">
      <c r="B28" s="302"/>
      <c r="C28" s="303"/>
      <c r="D28" s="301" t="s">
        <v>748</v>
      </c>
      <c r="E28" s="301"/>
      <c r="F28" s="301"/>
      <c r="G28" s="301"/>
      <c r="H28" s="301"/>
      <c r="I28" s="301"/>
      <c r="J28" s="301"/>
      <c r="K28" s="299"/>
    </row>
    <row r="29" s="1" customFormat="1" ht="12.75" customHeight="1">
      <c r="B29" s="302"/>
      <c r="C29" s="303"/>
      <c r="D29" s="303"/>
      <c r="E29" s="303"/>
      <c r="F29" s="303"/>
      <c r="G29" s="303"/>
      <c r="H29" s="303"/>
      <c r="I29" s="303"/>
      <c r="J29" s="303"/>
      <c r="K29" s="299"/>
    </row>
    <row r="30" s="1" customFormat="1" ht="15" customHeight="1">
      <c r="B30" s="302"/>
      <c r="C30" s="303"/>
      <c r="D30" s="301" t="s">
        <v>749</v>
      </c>
      <c r="E30" s="301"/>
      <c r="F30" s="301"/>
      <c r="G30" s="301"/>
      <c r="H30" s="301"/>
      <c r="I30" s="301"/>
      <c r="J30" s="301"/>
      <c r="K30" s="299"/>
    </row>
    <row r="31" s="1" customFormat="1" ht="15" customHeight="1">
      <c r="B31" s="302"/>
      <c r="C31" s="303"/>
      <c r="D31" s="301" t="s">
        <v>750</v>
      </c>
      <c r="E31" s="301"/>
      <c r="F31" s="301"/>
      <c r="G31" s="301"/>
      <c r="H31" s="301"/>
      <c r="I31" s="301"/>
      <c r="J31" s="301"/>
      <c r="K31" s="299"/>
    </row>
    <row r="32" s="1" customFormat="1" ht="12.75" customHeight="1">
      <c r="B32" s="302"/>
      <c r="C32" s="303"/>
      <c r="D32" s="303"/>
      <c r="E32" s="303"/>
      <c r="F32" s="303"/>
      <c r="G32" s="303"/>
      <c r="H32" s="303"/>
      <c r="I32" s="303"/>
      <c r="J32" s="303"/>
      <c r="K32" s="299"/>
    </row>
    <row r="33" s="1" customFormat="1" ht="15" customHeight="1">
      <c r="B33" s="302"/>
      <c r="C33" s="303"/>
      <c r="D33" s="301" t="s">
        <v>751</v>
      </c>
      <c r="E33" s="301"/>
      <c r="F33" s="301"/>
      <c r="G33" s="301"/>
      <c r="H33" s="301"/>
      <c r="I33" s="301"/>
      <c r="J33" s="301"/>
      <c r="K33" s="299"/>
    </row>
    <row r="34" s="1" customFormat="1" ht="15" customHeight="1">
      <c r="B34" s="302"/>
      <c r="C34" s="303"/>
      <c r="D34" s="301" t="s">
        <v>752</v>
      </c>
      <c r="E34" s="301"/>
      <c r="F34" s="301"/>
      <c r="G34" s="301"/>
      <c r="H34" s="301"/>
      <c r="I34" s="301"/>
      <c r="J34" s="301"/>
      <c r="K34" s="299"/>
    </row>
    <row r="35" s="1" customFormat="1" ht="15" customHeight="1">
      <c r="B35" s="302"/>
      <c r="C35" s="303"/>
      <c r="D35" s="301" t="s">
        <v>753</v>
      </c>
      <c r="E35" s="301"/>
      <c r="F35" s="301"/>
      <c r="G35" s="301"/>
      <c r="H35" s="301"/>
      <c r="I35" s="301"/>
      <c r="J35" s="301"/>
      <c r="K35" s="299"/>
    </row>
    <row r="36" s="1" customFormat="1" ht="15" customHeight="1">
      <c r="B36" s="302"/>
      <c r="C36" s="303"/>
      <c r="D36" s="301"/>
      <c r="E36" s="304" t="s">
        <v>113</v>
      </c>
      <c r="F36" s="301"/>
      <c r="G36" s="301" t="s">
        <v>754</v>
      </c>
      <c r="H36" s="301"/>
      <c r="I36" s="301"/>
      <c r="J36" s="301"/>
      <c r="K36" s="299"/>
    </row>
    <row r="37" s="1" customFormat="1" ht="30.75" customHeight="1">
      <c r="B37" s="302"/>
      <c r="C37" s="303"/>
      <c r="D37" s="301"/>
      <c r="E37" s="304" t="s">
        <v>755</v>
      </c>
      <c r="F37" s="301"/>
      <c r="G37" s="301" t="s">
        <v>756</v>
      </c>
      <c r="H37" s="301"/>
      <c r="I37" s="301"/>
      <c r="J37" s="301"/>
      <c r="K37" s="299"/>
    </row>
    <row r="38" s="1" customFormat="1" ht="15" customHeight="1">
      <c r="B38" s="302"/>
      <c r="C38" s="303"/>
      <c r="D38" s="301"/>
      <c r="E38" s="304" t="s">
        <v>57</v>
      </c>
      <c r="F38" s="301"/>
      <c r="G38" s="301" t="s">
        <v>757</v>
      </c>
      <c r="H38" s="301"/>
      <c r="I38" s="301"/>
      <c r="J38" s="301"/>
      <c r="K38" s="299"/>
    </row>
    <row r="39" s="1" customFormat="1" ht="15" customHeight="1">
      <c r="B39" s="302"/>
      <c r="C39" s="303"/>
      <c r="D39" s="301"/>
      <c r="E39" s="304" t="s">
        <v>58</v>
      </c>
      <c r="F39" s="301"/>
      <c r="G39" s="301" t="s">
        <v>758</v>
      </c>
      <c r="H39" s="301"/>
      <c r="I39" s="301"/>
      <c r="J39" s="301"/>
      <c r="K39" s="299"/>
    </row>
    <row r="40" s="1" customFormat="1" ht="15" customHeight="1">
      <c r="B40" s="302"/>
      <c r="C40" s="303"/>
      <c r="D40" s="301"/>
      <c r="E40" s="304" t="s">
        <v>114</v>
      </c>
      <c r="F40" s="301"/>
      <c r="G40" s="301" t="s">
        <v>759</v>
      </c>
      <c r="H40" s="301"/>
      <c r="I40" s="301"/>
      <c r="J40" s="301"/>
      <c r="K40" s="299"/>
    </row>
    <row r="41" s="1" customFormat="1" ht="15" customHeight="1">
      <c r="B41" s="302"/>
      <c r="C41" s="303"/>
      <c r="D41" s="301"/>
      <c r="E41" s="304" t="s">
        <v>115</v>
      </c>
      <c r="F41" s="301"/>
      <c r="G41" s="301" t="s">
        <v>760</v>
      </c>
      <c r="H41" s="301"/>
      <c r="I41" s="301"/>
      <c r="J41" s="301"/>
      <c r="K41" s="299"/>
    </row>
    <row r="42" s="1" customFormat="1" ht="15" customHeight="1">
      <c r="B42" s="302"/>
      <c r="C42" s="303"/>
      <c r="D42" s="301"/>
      <c r="E42" s="304" t="s">
        <v>761</v>
      </c>
      <c r="F42" s="301"/>
      <c r="G42" s="301" t="s">
        <v>762</v>
      </c>
      <c r="H42" s="301"/>
      <c r="I42" s="301"/>
      <c r="J42" s="301"/>
      <c r="K42" s="299"/>
    </row>
    <row r="43" s="1" customFormat="1" ht="15" customHeight="1">
      <c r="B43" s="302"/>
      <c r="C43" s="303"/>
      <c r="D43" s="301"/>
      <c r="E43" s="304"/>
      <c r="F43" s="301"/>
      <c r="G43" s="301" t="s">
        <v>763</v>
      </c>
      <c r="H43" s="301"/>
      <c r="I43" s="301"/>
      <c r="J43" s="301"/>
      <c r="K43" s="299"/>
    </row>
    <row r="44" s="1" customFormat="1" ht="15" customHeight="1">
      <c r="B44" s="302"/>
      <c r="C44" s="303"/>
      <c r="D44" s="301"/>
      <c r="E44" s="304" t="s">
        <v>764</v>
      </c>
      <c r="F44" s="301"/>
      <c r="G44" s="301" t="s">
        <v>765</v>
      </c>
      <c r="H44" s="301"/>
      <c r="I44" s="301"/>
      <c r="J44" s="301"/>
      <c r="K44" s="299"/>
    </row>
    <row r="45" s="1" customFormat="1" ht="15" customHeight="1">
      <c r="B45" s="302"/>
      <c r="C45" s="303"/>
      <c r="D45" s="301"/>
      <c r="E45" s="304" t="s">
        <v>117</v>
      </c>
      <c r="F45" s="301"/>
      <c r="G45" s="301" t="s">
        <v>766</v>
      </c>
      <c r="H45" s="301"/>
      <c r="I45" s="301"/>
      <c r="J45" s="301"/>
      <c r="K45" s="299"/>
    </row>
    <row r="46" s="1" customFormat="1" ht="12.75" customHeight="1">
      <c r="B46" s="302"/>
      <c r="C46" s="303"/>
      <c r="D46" s="301"/>
      <c r="E46" s="301"/>
      <c r="F46" s="301"/>
      <c r="G46" s="301"/>
      <c r="H46" s="301"/>
      <c r="I46" s="301"/>
      <c r="J46" s="301"/>
      <c r="K46" s="299"/>
    </row>
    <row r="47" s="1" customFormat="1" ht="15" customHeight="1">
      <c r="B47" s="302"/>
      <c r="C47" s="303"/>
      <c r="D47" s="301" t="s">
        <v>767</v>
      </c>
      <c r="E47" s="301"/>
      <c r="F47" s="301"/>
      <c r="G47" s="301"/>
      <c r="H47" s="301"/>
      <c r="I47" s="301"/>
      <c r="J47" s="301"/>
      <c r="K47" s="299"/>
    </row>
    <row r="48" s="1" customFormat="1" ht="15" customHeight="1">
      <c r="B48" s="302"/>
      <c r="C48" s="303"/>
      <c r="D48" s="303"/>
      <c r="E48" s="301" t="s">
        <v>768</v>
      </c>
      <c r="F48" s="301"/>
      <c r="G48" s="301"/>
      <c r="H48" s="301"/>
      <c r="I48" s="301"/>
      <c r="J48" s="301"/>
      <c r="K48" s="299"/>
    </row>
    <row r="49" s="1" customFormat="1" ht="15" customHeight="1">
      <c r="B49" s="302"/>
      <c r="C49" s="303"/>
      <c r="D49" s="303"/>
      <c r="E49" s="301" t="s">
        <v>769</v>
      </c>
      <c r="F49" s="301"/>
      <c r="G49" s="301"/>
      <c r="H49" s="301"/>
      <c r="I49" s="301"/>
      <c r="J49" s="301"/>
      <c r="K49" s="299"/>
    </row>
    <row r="50" s="1" customFormat="1" ht="15" customHeight="1">
      <c r="B50" s="302"/>
      <c r="C50" s="303"/>
      <c r="D50" s="303"/>
      <c r="E50" s="301" t="s">
        <v>770</v>
      </c>
      <c r="F50" s="301"/>
      <c r="G50" s="301"/>
      <c r="H50" s="301"/>
      <c r="I50" s="301"/>
      <c r="J50" s="301"/>
      <c r="K50" s="299"/>
    </row>
    <row r="51" s="1" customFormat="1" ht="15" customHeight="1">
      <c r="B51" s="302"/>
      <c r="C51" s="303"/>
      <c r="D51" s="301" t="s">
        <v>771</v>
      </c>
      <c r="E51" s="301"/>
      <c r="F51" s="301"/>
      <c r="G51" s="301"/>
      <c r="H51" s="301"/>
      <c r="I51" s="301"/>
      <c r="J51" s="301"/>
      <c r="K51" s="299"/>
    </row>
    <row r="52" s="1" customFormat="1" ht="25.5" customHeight="1">
      <c r="B52" s="297"/>
      <c r="C52" s="298" t="s">
        <v>772</v>
      </c>
      <c r="D52" s="298"/>
      <c r="E52" s="298"/>
      <c r="F52" s="298"/>
      <c r="G52" s="298"/>
      <c r="H52" s="298"/>
      <c r="I52" s="298"/>
      <c r="J52" s="298"/>
      <c r="K52" s="299"/>
    </row>
    <row r="53" s="1" customFormat="1" ht="5.25" customHeight="1">
      <c r="B53" s="297"/>
      <c r="C53" s="300"/>
      <c r="D53" s="300"/>
      <c r="E53" s="300"/>
      <c r="F53" s="300"/>
      <c r="G53" s="300"/>
      <c r="H53" s="300"/>
      <c r="I53" s="300"/>
      <c r="J53" s="300"/>
      <c r="K53" s="299"/>
    </row>
    <row r="54" s="1" customFormat="1" ht="15" customHeight="1">
      <c r="B54" s="297"/>
      <c r="C54" s="301" t="s">
        <v>773</v>
      </c>
      <c r="D54" s="301"/>
      <c r="E54" s="301"/>
      <c r="F54" s="301"/>
      <c r="G54" s="301"/>
      <c r="H54" s="301"/>
      <c r="I54" s="301"/>
      <c r="J54" s="301"/>
      <c r="K54" s="299"/>
    </row>
    <row r="55" s="1" customFormat="1" ht="15" customHeight="1">
      <c r="B55" s="297"/>
      <c r="C55" s="301" t="s">
        <v>774</v>
      </c>
      <c r="D55" s="301"/>
      <c r="E55" s="301"/>
      <c r="F55" s="301"/>
      <c r="G55" s="301"/>
      <c r="H55" s="301"/>
      <c r="I55" s="301"/>
      <c r="J55" s="301"/>
      <c r="K55" s="299"/>
    </row>
    <row r="56" s="1" customFormat="1" ht="12.75" customHeight="1">
      <c r="B56" s="297"/>
      <c r="C56" s="301"/>
      <c r="D56" s="301"/>
      <c r="E56" s="301"/>
      <c r="F56" s="301"/>
      <c r="G56" s="301"/>
      <c r="H56" s="301"/>
      <c r="I56" s="301"/>
      <c r="J56" s="301"/>
      <c r="K56" s="299"/>
    </row>
    <row r="57" s="1" customFormat="1" ht="15" customHeight="1">
      <c r="B57" s="297"/>
      <c r="C57" s="301" t="s">
        <v>775</v>
      </c>
      <c r="D57" s="301"/>
      <c r="E57" s="301"/>
      <c r="F57" s="301"/>
      <c r="G57" s="301"/>
      <c r="H57" s="301"/>
      <c r="I57" s="301"/>
      <c r="J57" s="301"/>
      <c r="K57" s="299"/>
    </row>
    <row r="58" s="1" customFormat="1" ht="15" customHeight="1">
      <c r="B58" s="297"/>
      <c r="C58" s="303"/>
      <c r="D58" s="301" t="s">
        <v>776</v>
      </c>
      <c r="E58" s="301"/>
      <c r="F58" s="301"/>
      <c r="G58" s="301"/>
      <c r="H58" s="301"/>
      <c r="I58" s="301"/>
      <c r="J58" s="301"/>
      <c r="K58" s="299"/>
    </row>
    <row r="59" s="1" customFormat="1" ht="15" customHeight="1">
      <c r="B59" s="297"/>
      <c r="C59" s="303"/>
      <c r="D59" s="301" t="s">
        <v>777</v>
      </c>
      <c r="E59" s="301"/>
      <c r="F59" s="301"/>
      <c r="G59" s="301"/>
      <c r="H59" s="301"/>
      <c r="I59" s="301"/>
      <c r="J59" s="301"/>
      <c r="K59" s="299"/>
    </row>
    <row r="60" s="1" customFormat="1" ht="15" customHeight="1">
      <c r="B60" s="297"/>
      <c r="C60" s="303"/>
      <c r="D60" s="301" t="s">
        <v>778</v>
      </c>
      <c r="E60" s="301"/>
      <c r="F60" s="301"/>
      <c r="G60" s="301"/>
      <c r="H60" s="301"/>
      <c r="I60" s="301"/>
      <c r="J60" s="301"/>
      <c r="K60" s="299"/>
    </row>
    <row r="61" s="1" customFormat="1" ht="15" customHeight="1">
      <c r="B61" s="297"/>
      <c r="C61" s="303"/>
      <c r="D61" s="301" t="s">
        <v>779</v>
      </c>
      <c r="E61" s="301"/>
      <c r="F61" s="301"/>
      <c r="G61" s="301"/>
      <c r="H61" s="301"/>
      <c r="I61" s="301"/>
      <c r="J61" s="301"/>
      <c r="K61" s="299"/>
    </row>
    <row r="62" s="1" customFormat="1" ht="15" customHeight="1">
      <c r="B62" s="297"/>
      <c r="C62" s="303"/>
      <c r="D62" s="306" t="s">
        <v>780</v>
      </c>
      <c r="E62" s="306"/>
      <c r="F62" s="306"/>
      <c r="G62" s="306"/>
      <c r="H62" s="306"/>
      <c r="I62" s="306"/>
      <c r="J62" s="306"/>
      <c r="K62" s="299"/>
    </row>
    <row r="63" s="1" customFormat="1" ht="15" customHeight="1">
      <c r="B63" s="297"/>
      <c r="C63" s="303"/>
      <c r="D63" s="301" t="s">
        <v>781</v>
      </c>
      <c r="E63" s="301"/>
      <c r="F63" s="301"/>
      <c r="G63" s="301"/>
      <c r="H63" s="301"/>
      <c r="I63" s="301"/>
      <c r="J63" s="301"/>
      <c r="K63" s="299"/>
    </row>
    <row r="64" s="1" customFormat="1" ht="12.75" customHeight="1">
      <c r="B64" s="297"/>
      <c r="C64" s="303"/>
      <c r="D64" s="303"/>
      <c r="E64" s="307"/>
      <c r="F64" s="303"/>
      <c r="G64" s="303"/>
      <c r="H64" s="303"/>
      <c r="I64" s="303"/>
      <c r="J64" s="303"/>
      <c r="K64" s="299"/>
    </row>
    <row r="65" s="1" customFormat="1" ht="15" customHeight="1">
      <c r="B65" s="297"/>
      <c r="C65" s="303"/>
      <c r="D65" s="301" t="s">
        <v>782</v>
      </c>
      <c r="E65" s="301"/>
      <c r="F65" s="301"/>
      <c r="G65" s="301"/>
      <c r="H65" s="301"/>
      <c r="I65" s="301"/>
      <c r="J65" s="301"/>
      <c r="K65" s="299"/>
    </row>
    <row r="66" s="1" customFormat="1" ht="15" customHeight="1">
      <c r="B66" s="297"/>
      <c r="C66" s="303"/>
      <c r="D66" s="306" t="s">
        <v>783</v>
      </c>
      <c r="E66" s="306"/>
      <c r="F66" s="306"/>
      <c r="G66" s="306"/>
      <c r="H66" s="306"/>
      <c r="I66" s="306"/>
      <c r="J66" s="306"/>
      <c r="K66" s="299"/>
    </row>
    <row r="67" s="1" customFormat="1" ht="15" customHeight="1">
      <c r="B67" s="297"/>
      <c r="C67" s="303"/>
      <c r="D67" s="301" t="s">
        <v>784</v>
      </c>
      <c r="E67" s="301"/>
      <c r="F67" s="301"/>
      <c r="G67" s="301"/>
      <c r="H67" s="301"/>
      <c r="I67" s="301"/>
      <c r="J67" s="301"/>
      <c r="K67" s="299"/>
    </row>
    <row r="68" s="1" customFormat="1" ht="15" customHeight="1">
      <c r="B68" s="297"/>
      <c r="C68" s="303"/>
      <c r="D68" s="301" t="s">
        <v>785</v>
      </c>
      <c r="E68" s="301"/>
      <c r="F68" s="301"/>
      <c r="G68" s="301"/>
      <c r="H68" s="301"/>
      <c r="I68" s="301"/>
      <c r="J68" s="301"/>
      <c r="K68" s="299"/>
    </row>
    <row r="69" s="1" customFormat="1" ht="15" customHeight="1">
      <c r="B69" s="297"/>
      <c r="C69" s="303"/>
      <c r="D69" s="301" t="s">
        <v>786</v>
      </c>
      <c r="E69" s="301"/>
      <c r="F69" s="301"/>
      <c r="G69" s="301"/>
      <c r="H69" s="301"/>
      <c r="I69" s="301"/>
      <c r="J69" s="301"/>
      <c r="K69" s="299"/>
    </row>
    <row r="70" s="1" customFormat="1" ht="15" customHeight="1">
      <c r="B70" s="297"/>
      <c r="C70" s="303"/>
      <c r="D70" s="301" t="s">
        <v>787</v>
      </c>
      <c r="E70" s="301"/>
      <c r="F70" s="301"/>
      <c r="G70" s="301"/>
      <c r="H70" s="301"/>
      <c r="I70" s="301"/>
      <c r="J70" s="301"/>
      <c r="K70" s="299"/>
    </row>
    <row r="71" s="1" customFormat="1" ht="12.75" customHeight="1">
      <c r="B71" s="308"/>
      <c r="C71" s="309"/>
      <c r="D71" s="309"/>
      <c r="E71" s="309"/>
      <c r="F71" s="309"/>
      <c r="G71" s="309"/>
      <c r="H71" s="309"/>
      <c r="I71" s="309"/>
      <c r="J71" s="309"/>
      <c r="K71" s="310"/>
    </row>
    <row r="72" s="1" customFormat="1" ht="18.75" customHeight="1">
      <c r="B72" s="311"/>
      <c r="C72" s="311"/>
      <c r="D72" s="311"/>
      <c r="E72" s="311"/>
      <c r="F72" s="311"/>
      <c r="G72" s="311"/>
      <c r="H72" s="311"/>
      <c r="I72" s="311"/>
      <c r="J72" s="311"/>
      <c r="K72" s="312"/>
    </row>
    <row r="73" s="1" customFormat="1" ht="18.75" customHeight="1">
      <c r="B73" s="312"/>
      <c r="C73" s="312"/>
      <c r="D73" s="312"/>
      <c r="E73" s="312"/>
      <c r="F73" s="312"/>
      <c r="G73" s="312"/>
      <c r="H73" s="312"/>
      <c r="I73" s="312"/>
      <c r="J73" s="312"/>
      <c r="K73" s="312"/>
    </row>
    <row r="74" s="1" customFormat="1" ht="7.5" customHeight="1">
      <c r="B74" s="313"/>
      <c r="C74" s="314"/>
      <c r="D74" s="314"/>
      <c r="E74" s="314"/>
      <c r="F74" s="314"/>
      <c r="G74" s="314"/>
      <c r="H74" s="314"/>
      <c r="I74" s="314"/>
      <c r="J74" s="314"/>
      <c r="K74" s="315"/>
    </row>
    <row r="75" s="1" customFormat="1" ht="45" customHeight="1">
      <c r="B75" s="316"/>
      <c r="C75" s="317" t="s">
        <v>788</v>
      </c>
      <c r="D75" s="317"/>
      <c r="E75" s="317"/>
      <c r="F75" s="317"/>
      <c r="G75" s="317"/>
      <c r="H75" s="317"/>
      <c r="I75" s="317"/>
      <c r="J75" s="317"/>
      <c r="K75" s="318"/>
    </row>
    <row r="76" s="1" customFormat="1" ht="17.25" customHeight="1">
      <c r="B76" s="316"/>
      <c r="C76" s="319" t="s">
        <v>789</v>
      </c>
      <c r="D76" s="319"/>
      <c r="E76" s="319"/>
      <c r="F76" s="319" t="s">
        <v>790</v>
      </c>
      <c r="G76" s="320"/>
      <c r="H76" s="319" t="s">
        <v>58</v>
      </c>
      <c r="I76" s="319" t="s">
        <v>61</v>
      </c>
      <c r="J76" s="319" t="s">
        <v>791</v>
      </c>
      <c r="K76" s="318"/>
    </row>
    <row r="77" s="1" customFormat="1" ht="17.25" customHeight="1">
      <c r="B77" s="316"/>
      <c r="C77" s="321" t="s">
        <v>792</v>
      </c>
      <c r="D77" s="321"/>
      <c r="E77" s="321"/>
      <c r="F77" s="322" t="s">
        <v>793</v>
      </c>
      <c r="G77" s="323"/>
      <c r="H77" s="321"/>
      <c r="I77" s="321"/>
      <c r="J77" s="321" t="s">
        <v>794</v>
      </c>
      <c r="K77" s="318"/>
    </row>
    <row r="78" s="1" customFormat="1" ht="5.25" customHeight="1">
      <c r="B78" s="316"/>
      <c r="C78" s="324"/>
      <c r="D78" s="324"/>
      <c r="E78" s="324"/>
      <c r="F78" s="324"/>
      <c r="G78" s="325"/>
      <c r="H78" s="324"/>
      <c r="I78" s="324"/>
      <c r="J78" s="324"/>
      <c r="K78" s="318"/>
    </row>
    <row r="79" s="1" customFormat="1" ht="15" customHeight="1">
      <c r="B79" s="316"/>
      <c r="C79" s="304" t="s">
        <v>57</v>
      </c>
      <c r="D79" s="326"/>
      <c r="E79" s="326"/>
      <c r="F79" s="327" t="s">
        <v>795</v>
      </c>
      <c r="G79" s="328"/>
      <c r="H79" s="304" t="s">
        <v>796</v>
      </c>
      <c r="I79" s="304" t="s">
        <v>797</v>
      </c>
      <c r="J79" s="304">
        <v>20</v>
      </c>
      <c r="K79" s="318"/>
    </row>
    <row r="80" s="1" customFormat="1" ht="15" customHeight="1">
      <c r="B80" s="316"/>
      <c r="C80" s="304" t="s">
        <v>798</v>
      </c>
      <c r="D80" s="304"/>
      <c r="E80" s="304"/>
      <c r="F80" s="327" t="s">
        <v>795</v>
      </c>
      <c r="G80" s="328"/>
      <c r="H80" s="304" t="s">
        <v>799</v>
      </c>
      <c r="I80" s="304" t="s">
        <v>797</v>
      </c>
      <c r="J80" s="304">
        <v>120</v>
      </c>
      <c r="K80" s="318"/>
    </row>
    <row r="81" s="1" customFormat="1" ht="15" customHeight="1">
      <c r="B81" s="329"/>
      <c r="C81" s="304" t="s">
        <v>800</v>
      </c>
      <c r="D81" s="304"/>
      <c r="E81" s="304"/>
      <c r="F81" s="327" t="s">
        <v>801</v>
      </c>
      <c r="G81" s="328"/>
      <c r="H81" s="304" t="s">
        <v>802</v>
      </c>
      <c r="I81" s="304" t="s">
        <v>797</v>
      </c>
      <c r="J81" s="304">
        <v>50</v>
      </c>
      <c r="K81" s="318"/>
    </row>
    <row r="82" s="1" customFormat="1" ht="15" customHeight="1">
      <c r="B82" s="329"/>
      <c r="C82" s="304" t="s">
        <v>803</v>
      </c>
      <c r="D82" s="304"/>
      <c r="E82" s="304"/>
      <c r="F82" s="327" t="s">
        <v>795</v>
      </c>
      <c r="G82" s="328"/>
      <c r="H82" s="304" t="s">
        <v>804</v>
      </c>
      <c r="I82" s="304" t="s">
        <v>805</v>
      </c>
      <c r="J82" s="304"/>
      <c r="K82" s="318"/>
    </row>
    <row r="83" s="1" customFormat="1" ht="15" customHeight="1">
      <c r="B83" s="329"/>
      <c r="C83" s="330" t="s">
        <v>806</v>
      </c>
      <c r="D83" s="330"/>
      <c r="E83" s="330"/>
      <c r="F83" s="331" t="s">
        <v>801</v>
      </c>
      <c r="G83" s="330"/>
      <c r="H83" s="330" t="s">
        <v>807</v>
      </c>
      <c r="I83" s="330" t="s">
        <v>797</v>
      </c>
      <c r="J83" s="330">
        <v>15</v>
      </c>
      <c r="K83" s="318"/>
    </row>
    <row r="84" s="1" customFormat="1" ht="15" customHeight="1">
      <c r="B84" s="329"/>
      <c r="C84" s="330" t="s">
        <v>808</v>
      </c>
      <c r="D84" s="330"/>
      <c r="E84" s="330"/>
      <c r="F84" s="331" t="s">
        <v>801</v>
      </c>
      <c r="G84" s="330"/>
      <c r="H84" s="330" t="s">
        <v>809</v>
      </c>
      <c r="I84" s="330" t="s">
        <v>797</v>
      </c>
      <c r="J84" s="330">
        <v>15</v>
      </c>
      <c r="K84" s="318"/>
    </row>
    <row r="85" s="1" customFormat="1" ht="15" customHeight="1">
      <c r="B85" s="329"/>
      <c r="C85" s="330" t="s">
        <v>810</v>
      </c>
      <c r="D85" s="330"/>
      <c r="E85" s="330"/>
      <c r="F85" s="331" t="s">
        <v>801</v>
      </c>
      <c r="G85" s="330"/>
      <c r="H85" s="330" t="s">
        <v>811</v>
      </c>
      <c r="I85" s="330" t="s">
        <v>797</v>
      </c>
      <c r="J85" s="330">
        <v>20</v>
      </c>
      <c r="K85" s="318"/>
    </row>
    <row r="86" s="1" customFormat="1" ht="15" customHeight="1">
      <c r="B86" s="329"/>
      <c r="C86" s="330" t="s">
        <v>812</v>
      </c>
      <c r="D86" s="330"/>
      <c r="E86" s="330"/>
      <c r="F86" s="331" t="s">
        <v>801</v>
      </c>
      <c r="G86" s="330"/>
      <c r="H86" s="330" t="s">
        <v>813</v>
      </c>
      <c r="I86" s="330" t="s">
        <v>797</v>
      </c>
      <c r="J86" s="330">
        <v>20</v>
      </c>
      <c r="K86" s="318"/>
    </row>
    <row r="87" s="1" customFormat="1" ht="15" customHeight="1">
      <c r="B87" s="329"/>
      <c r="C87" s="304" t="s">
        <v>814</v>
      </c>
      <c r="D87" s="304"/>
      <c r="E87" s="304"/>
      <c r="F87" s="327" t="s">
        <v>801</v>
      </c>
      <c r="G87" s="328"/>
      <c r="H87" s="304" t="s">
        <v>815</v>
      </c>
      <c r="I87" s="304" t="s">
        <v>797</v>
      </c>
      <c r="J87" s="304">
        <v>50</v>
      </c>
      <c r="K87" s="318"/>
    </row>
    <row r="88" s="1" customFormat="1" ht="15" customHeight="1">
      <c r="B88" s="329"/>
      <c r="C88" s="304" t="s">
        <v>816</v>
      </c>
      <c r="D88" s="304"/>
      <c r="E88" s="304"/>
      <c r="F88" s="327" t="s">
        <v>801</v>
      </c>
      <c r="G88" s="328"/>
      <c r="H88" s="304" t="s">
        <v>817</v>
      </c>
      <c r="I88" s="304" t="s">
        <v>797</v>
      </c>
      <c r="J88" s="304">
        <v>20</v>
      </c>
      <c r="K88" s="318"/>
    </row>
    <row r="89" s="1" customFormat="1" ht="15" customHeight="1">
      <c r="B89" s="329"/>
      <c r="C89" s="304" t="s">
        <v>818</v>
      </c>
      <c r="D89" s="304"/>
      <c r="E89" s="304"/>
      <c r="F89" s="327" t="s">
        <v>801</v>
      </c>
      <c r="G89" s="328"/>
      <c r="H89" s="304" t="s">
        <v>819</v>
      </c>
      <c r="I89" s="304" t="s">
        <v>797</v>
      </c>
      <c r="J89" s="304">
        <v>20</v>
      </c>
      <c r="K89" s="318"/>
    </row>
    <row r="90" s="1" customFormat="1" ht="15" customHeight="1">
      <c r="B90" s="329"/>
      <c r="C90" s="304" t="s">
        <v>820</v>
      </c>
      <c r="D90" s="304"/>
      <c r="E90" s="304"/>
      <c r="F90" s="327" t="s">
        <v>801</v>
      </c>
      <c r="G90" s="328"/>
      <c r="H90" s="304" t="s">
        <v>821</v>
      </c>
      <c r="I90" s="304" t="s">
        <v>797</v>
      </c>
      <c r="J90" s="304">
        <v>50</v>
      </c>
      <c r="K90" s="318"/>
    </row>
    <row r="91" s="1" customFormat="1" ht="15" customHeight="1">
      <c r="B91" s="329"/>
      <c r="C91" s="304" t="s">
        <v>822</v>
      </c>
      <c r="D91" s="304"/>
      <c r="E91" s="304"/>
      <c r="F91" s="327" t="s">
        <v>801</v>
      </c>
      <c r="G91" s="328"/>
      <c r="H91" s="304" t="s">
        <v>822</v>
      </c>
      <c r="I91" s="304" t="s">
        <v>797</v>
      </c>
      <c r="J91" s="304">
        <v>50</v>
      </c>
      <c r="K91" s="318"/>
    </row>
    <row r="92" s="1" customFormat="1" ht="15" customHeight="1">
      <c r="B92" s="329"/>
      <c r="C92" s="304" t="s">
        <v>823</v>
      </c>
      <c r="D92" s="304"/>
      <c r="E92" s="304"/>
      <c r="F92" s="327" t="s">
        <v>801</v>
      </c>
      <c r="G92" s="328"/>
      <c r="H92" s="304" t="s">
        <v>824</v>
      </c>
      <c r="I92" s="304" t="s">
        <v>797</v>
      </c>
      <c r="J92" s="304">
        <v>255</v>
      </c>
      <c r="K92" s="318"/>
    </row>
    <row r="93" s="1" customFormat="1" ht="15" customHeight="1">
      <c r="B93" s="329"/>
      <c r="C93" s="304" t="s">
        <v>825</v>
      </c>
      <c r="D93" s="304"/>
      <c r="E93" s="304"/>
      <c r="F93" s="327" t="s">
        <v>795</v>
      </c>
      <c r="G93" s="328"/>
      <c r="H93" s="304" t="s">
        <v>826</v>
      </c>
      <c r="I93" s="304" t="s">
        <v>827</v>
      </c>
      <c r="J93" s="304"/>
      <c r="K93" s="318"/>
    </row>
    <row r="94" s="1" customFormat="1" ht="15" customHeight="1">
      <c r="B94" s="329"/>
      <c r="C94" s="304" t="s">
        <v>828</v>
      </c>
      <c r="D94" s="304"/>
      <c r="E94" s="304"/>
      <c r="F94" s="327" t="s">
        <v>795</v>
      </c>
      <c r="G94" s="328"/>
      <c r="H94" s="304" t="s">
        <v>829</v>
      </c>
      <c r="I94" s="304" t="s">
        <v>830</v>
      </c>
      <c r="J94" s="304"/>
      <c r="K94" s="318"/>
    </row>
    <row r="95" s="1" customFormat="1" ht="15" customHeight="1">
      <c r="B95" s="329"/>
      <c r="C95" s="304" t="s">
        <v>831</v>
      </c>
      <c r="D95" s="304"/>
      <c r="E95" s="304"/>
      <c r="F95" s="327" t="s">
        <v>795</v>
      </c>
      <c r="G95" s="328"/>
      <c r="H95" s="304" t="s">
        <v>831</v>
      </c>
      <c r="I95" s="304" t="s">
        <v>830</v>
      </c>
      <c r="J95" s="304"/>
      <c r="K95" s="318"/>
    </row>
    <row r="96" s="1" customFormat="1" ht="15" customHeight="1">
      <c r="B96" s="329"/>
      <c r="C96" s="304" t="s">
        <v>42</v>
      </c>
      <c r="D96" s="304"/>
      <c r="E96" s="304"/>
      <c r="F96" s="327" t="s">
        <v>795</v>
      </c>
      <c r="G96" s="328"/>
      <c r="H96" s="304" t="s">
        <v>832</v>
      </c>
      <c r="I96" s="304" t="s">
        <v>830</v>
      </c>
      <c r="J96" s="304"/>
      <c r="K96" s="318"/>
    </row>
    <row r="97" s="1" customFormat="1" ht="15" customHeight="1">
      <c r="B97" s="329"/>
      <c r="C97" s="304" t="s">
        <v>52</v>
      </c>
      <c r="D97" s="304"/>
      <c r="E97" s="304"/>
      <c r="F97" s="327" t="s">
        <v>795</v>
      </c>
      <c r="G97" s="328"/>
      <c r="H97" s="304" t="s">
        <v>833</v>
      </c>
      <c r="I97" s="304" t="s">
        <v>830</v>
      </c>
      <c r="J97" s="304"/>
      <c r="K97" s="318"/>
    </row>
    <row r="98" s="1" customFormat="1" ht="15" customHeight="1">
      <c r="B98" s="332"/>
      <c r="C98" s="333"/>
      <c r="D98" s="333"/>
      <c r="E98" s="333"/>
      <c r="F98" s="333"/>
      <c r="G98" s="333"/>
      <c r="H98" s="333"/>
      <c r="I98" s="333"/>
      <c r="J98" s="333"/>
      <c r="K98" s="334"/>
    </row>
    <row r="99" s="1" customFormat="1" ht="18.75" customHeight="1">
      <c r="B99" s="335"/>
      <c r="C99" s="336"/>
      <c r="D99" s="336"/>
      <c r="E99" s="336"/>
      <c r="F99" s="336"/>
      <c r="G99" s="336"/>
      <c r="H99" s="336"/>
      <c r="I99" s="336"/>
      <c r="J99" s="336"/>
      <c r="K99" s="335"/>
    </row>
    <row r="100" s="1" customFormat="1" ht="18.75" customHeight="1">
      <c r="B100" s="312"/>
      <c r="C100" s="312"/>
      <c r="D100" s="312"/>
      <c r="E100" s="312"/>
      <c r="F100" s="312"/>
      <c r="G100" s="312"/>
      <c r="H100" s="312"/>
      <c r="I100" s="312"/>
      <c r="J100" s="312"/>
      <c r="K100" s="312"/>
    </row>
    <row r="101" s="1" customFormat="1" ht="7.5" customHeight="1">
      <c r="B101" s="313"/>
      <c r="C101" s="314"/>
      <c r="D101" s="314"/>
      <c r="E101" s="314"/>
      <c r="F101" s="314"/>
      <c r="G101" s="314"/>
      <c r="H101" s="314"/>
      <c r="I101" s="314"/>
      <c r="J101" s="314"/>
      <c r="K101" s="315"/>
    </row>
    <row r="102" s="1" customFormat="1" ht="45" customHeight="1">
      <c r="B102" s="316"/>
      <c r="C102" s="317" t="s">
        <v>834</v>
      </c>
      <c r="D102" s="317"/>
      <c r="E102" s="317"/>
      <c r="F102" s="317"/>
      <c r="G102" s="317"/>
      <c r="H102" s="317"/>
      <c r="I102" s="317"/>
      <c r="J102" s="317"/>
      <c r="K102" s="318"/>
    </row>
    <row r="103" s="1" customFormat="1" ht="17.25" customHeight="1">
      <c r="B103" s="316"/>
      <c r="C103" s="319" t="s">
        <v>789</v>
      </c>
      <c r="D103" s="319"/>
      <c r="E103" s="319"/>
      <c r="F103" s="319" t="s">
        <v>790</v>
      </c>
      <c r="G103" s="320"/>
      <c r="H103" s="319" t="s">
        <v>58</v>
      </c>
      <c r="I103" s="319" t="s">
        <v>61</v>
      </c>
      <c r="J103" s="319" t="s">
        <v>791</v>
      </c>
      <c r="K103" s="318"/>
    </row>
    <row r="104" s="1" customFormat="1" ht="17.25" customHeight="1">
      <c r="B104" s="316"/>
      <c r="C104" s="321" t="s">
        <v>792</v>
      </c>
      <c r="D104" s="321"/>
      <c r="E104" s="321"/>
      <c r="F104" s="322" t="s">
        <v>793</v>
      </c>
      <c r="G104" s="323"/>
      <c r="H104" s="321"/>
      <c r="I104" s="321"/>
      <c r="J104" s="321" t="s">
        <v>794</v>
      </c>
      <c r="K104" s="318"/>
    </row>
    <row r="105" s="1" customFormat="1" ht="5.25" customHeight="1">
      <c r="B105" s="316"/>
      <c r="C105" s="319"/>
      <c r="D105" s="319"/>
      <c r="E105" s="319"/>
      <c r="F105" s="319"/>
      <c r="G105" s="337"/>
      <c r="H105" s="319"/>
      <c r="I105" s="319"/>
      <c r="J105" s="319"/>
      <c r="K105" s="318"/>
    </row>
    <row r="106" s="1" customFormat="1" ht="15" customHeight="1">
      <c r="B106" s="316"/>
      <c r="C106" s="304" t="s">
        <v>57</v>
      </c>
      <c r="D106" s="326"/>
      <c r="E106" s="326"/>
      <c r="F106" s="327" t="s">
        <v>795</v>
      </c>
      <c r="G106" s="304"/>
      <c r="H106" s="304" t="s">
        <v>835</v>
      </c>
      <c r="I106" s="304" t="s">
        <v>797</v>
      </c>
      <c r="J106" s="304">
        <v>20</v>
      </c>
      <c r="K106" s="318"/>
    </row>
    <row r="107" s="1" customFormat="1" ht="15" customHeight="1">
      <c r="B107" s="316"/>
      <c r="C107" s="304" t="s">
        <v>798</v>
      </c>
      <c r="D107" s="304"/>
      <c r="E107" s="304"/>
      <c r="F107" s="327" t="s">
        <v>795</v>
      </c>
      <c r="G107" s="304"/>
      <c r="H107" s="304" t="s">
        <v>835</v>
      </c>
      <c r="I107" s="304" t="s">
        <v>797</v>
      </c>
      <c r="J107" s="304">
        <v>120</v>
      </c>
      <c r="K107" s="318"/>
    </row>
    <row r="108" s="1" customFormat="1" ht="15" customHeight="1">
      <c r="B108" s="329"/>
      <c r="C108" s="304" t="s">
        <v>800</v>
      </c>
      <c r="D108" s="304"/>
      <c r="E108" s="304"/>
      <c r="F108" s="327" t="s">
        <v>801</v>
      </c>
      <c r="G108" s="304"/>
      <c r="H108" s="304" t="s">
        <v>835</v>
      </c>
      <c r="I108" s="304" t="s">
        <v>797</v>
      </c>
      <c r="J108" s="304">
        <v>50</v>
      </c>
      <c r="K108" s="318"/>
    </row>
    <row r="109" s="1" customFormat="1" ht="15" customHeight="1">
      <c r="B109" s="329"/>
      <c r="C109" s="304" t="s">
        <v>803</v>
      </c>
      <c r="D109" s="304"/>
      <c r="E109" s="304"/>
      <c r="F109" s="327" t="s">
        <v>795</v>
      </c>
      <c r="G109" s="304"/>
      <c r="H109" s="304" t="s">
        <v>835</v>
      </c>
      <c r="I109" s="304" t="s">
        <v>805</v>
      </c>
      <c r="J109" s="304"/>
      <c r="K109" s="318"/>
    </row>
    <row r="110" s="1" customFormat="1" ht="15" customHeight="1">
      <c r="B110" s="329"/>
      <c r="C110" s="304" t="s">
        <v>814</v>
      </c>
      <c r="D110" s="304"/>
      <c r="E110" s="304"/>
      <c r="F110" s="327" t="s">
        <v>801</v>
      </c>
      <c r="G110" s="304"/>
      <c r="H110" s="304" t="s">
        <v>835</v>
      </c>
      <c r="I110" s="304" t="s">
        <v>797</v>
      </c>
      <c r="J110" s="304">
        <v>50</v>
      </c>
      <c r="K110" s="318"/>
    </row>
    <row r="111" s="1" customFormat="1" ht="15" customHeight="1">
      <c r="B111" s="329"/>
      <c r="C111" s="304" t="s">
        <v>822</v>
      </c>
      <c r="D111" s="304"/>
      <c r="E111" s="304"/>
      <c r="F111" s="327" t="s">
        <v>801</v>
      </c>
      <c r="G111" s="304"/>
      <c r="H111" s="304" t="s">
        <v>835</v>
      </c>
      <c r="I111" s="304" t="s">
        <v>797</v>
      </c>
      <c r="J111" s="304">
        <v>50</v>
      </c>
      <c r="K111" s="318"/>
    </row>
    <row r="112" s="1" customFormat="1" ht="15" customHeight="1">
      <c r="B112" s="329"/>
      <c r="C112" s="304" t="s">
        <v>820</v>
      </c>
      <c r="D112" s="304"/>
      <c r="E112" s="304"/>
      <c r="F112" s="327" t="s">
        <v>801</v>
      </c>
      <c r="G112" s="304"/>
      <c r="H112" s="304" t="s">
        <v>835</v>
      </c>
      <c r="I112" s="304" t="s">
        <v>797</v>
      </c>
      <c r="J112" s="304">
        <v>50</v>
      </c>
      <c r="K112" s="318"/>
    </row>
    <row r="113" s="1" customFormat="1" ht="15" customHeight="1">
      <c r="B113" s="329"/>
      <c r="C113" s="304" t="s">
        <v>57</v>
      </c>
      <c r="D113" s="304"/>
      <c r="E113" s="304"/>
      <c r="F113" s="327" t="s">
        <v>795</v>
      </c>
      <c r="G113" s="304"/>
      <c r="H113" s="304" t="s">
        <v>836</v>
      </c>
      <c r="I113" s="304" t="s">
        <v>797</v>
      </c>
      <c r="J113" s="304">
        <v>20</v>
      </c>
      <c r="K113" s="318"/>
    </row>
    <row r="114" s="1" customFormat="1" ht="15" customHeight="1">
      <c r="B114" s="329"/>
      <c r="C114" s="304" t="s">
        <v>837</v>
      </c>
      <c r="D114" s="304"/>
      <c r="E114" s="304"/>
      <c r="F114" s="327" t="s">
        <v>795</v>
      </c>
      <c r="G114" s="304"/>
      <c r="H114" s="304" t="s">
        <v>838</v>
      </c>
      <c r="I114" s="304" t="s">
        <v>797</v>
      </c>
      <c r="J114" s="304">
        <v>120</v>
      </c>
      <c r="K114" s="318"/>
    </row>
    <row r="115" s="1" customFormat="1" ht="15" customHeight="1">
      <c r="B115" s="329"/>
      <c r="C115" s="304" t="s">
        <v>42</v>
      </c>
      <c r="D115" s="304"/>
      <c r="E115" s="304"/>
      <c r="F115" s="327" t="s">
        <v>795</v>
      </c>
      <c r="G115" s="304"/>
      <c r="H115" s="304" t="s">
        <v>839</v>
      </c>
      <c r="I115" s="304" t="s">
        <v>830</v>
      </c>
      <c r="J115" s="304"/>
      <c r="K115" s="318"/>
    </row>
    <row r="116" s="1" customFormat="1" ht="15" customHeight="1">
      <c r="B116" s="329"/>
      <c r="C116" s="304" t="s">
        <v>52</v>
      </c>
      <c r="D116" s="304"/>
      <c r="E116" s="304"/>
      <c r="F116" s="327" t="s">
        <v>795</v>
      </c>
      <c r="G116" s="304"/>
      <c r="H116" s="304" t="s">
        <v>840</v>
      </c>
      <c r="I116" s="304" t="s">
        <v>830</v>
      </c>
      <c r="J116" s="304"/>
      <c r="K116" s="318"/>
    </row>
    <row r="117" s="1" customFormat="1" ht="15" customHeight="1">
      <c r="B117" s="329"/>
      <c r="C117" s="304" t="s">
        <v>61</v>
      </c>
      <c r="D117" s="304"/>
      <c r="E117" s="304"/>
      <c r="F117" s="327" t="s">
        <v>795</v>
      </c>
      <c r="G117" s="304"/>
      <c r="H117" s="304" t="s">
        <v>841</v>
      </c>
      <c r="I117" s="304" t="s">
        <v>842</v>
      </c>
      <c r="J117" s="304"/>
      <c r="K117" s="318"/>
    </row>
    <row r="118" s="1" customFormat="1" ht="15" customHeight="1">
      <c r="B118" s="332"/>
      <c r="C118" s="338"/>
      <c r="D118" s="338"/>
      <c r="E118" s="338"/>
      <c r="F118" s="338"/>
      <c r="G118" s="338"/>
      <c r="H118" s="338"/>
      <c r="I118" s="338"/>
      <c r="J118" s="338"/>
      <c r="K118" s="334"/>
    </row>
    <row r="119" s="1" customFormat="1" ht="18.75" customHeight="1">
      <c r="B119" s="339"/>
      <c r="C119" s="340"/>
      <c r="D119" s="340"/>
      <c r="E119" s="340"/>
      <c r="F119" s="341"/>
      <c r="G119" s="340"/>
      <c r="H119" s="340"/>
      <c r="I119" s="340"/>
      <c r="J119" s="340"/>
      <c r="K119" s="339"/>
    </row>
    <row r="120" s="1" customFormat="1" ht="18.75" customHeight="1">
      <c r="B120" s="312"/>
      <c r="C120" s="312"/>
      <c r="D120" s="312"/>
      <c r="E120" s="312"/>
      <c r="F120" s="312"/>
      <c r="G120" s="312"/>
      <c r="H120" s="312"/>
      <c r="I120" s="312"/>
      <c r="J120" s="312"/>
      <c r="K120" s="312"/>
    </row>
    <row r="121" s="1" customFormat="1" ht="7.5" customHeight="1">
      <c r="B121" s="342"/>
      <c r="C121" s="343"/>
      <c r="D121" s="343"/>
      <c r="E121" s="343"/>
      <c r="F121" s="343"/>
      <c r="G121" s="343"/>
      <c r="H121" s="343"/>
      <c r="I121" s="343"/>
      <c r="J121" s="343"/>
      <c r="K121" s="344"/>
    </row>
    <row r="122" s="1" customFormat="1" ht="45" customHeight="1">
      <c r="B122" s="345"/>
      <c r="C122" s="295" t="s">
        <v>843</v>
      </c>
      <c r="D122" s="295"/>
      <c r="E122" s="295"/>
      <c r="F122" s="295"/>
      <c r="G122" s="295"/>
      <c r="H122" s="295"/>
      <c r="I122" s="295"/>
      <c r="J122" s="295"/>
      <c r="K122" s="346"/>
    </row>
    <row r="123" s="1" customFormat="1" ht="17.25" customHeight="1">
      <c r="B123" s="347"/>
      <c r="C123" s="319" t="s">
        <v>789</v>
      </c>
      <c r="D123" s="319"/>
      <c r="E123" s="319"/>
      <c r="F123" s="319" t="s">
        <v>790</v>
      </c>
      <c r="G123" s="320"/>
      <c r="H123" s="319" t="s">
        <v>58</v>
      </c>
      <c r="I123" s="319" t="s">
        <v>61</v>
      </c>
      <c r="J123" s="319" t="s">
        <v>791</v>
      </c>
      <c r="K123" s="348"/>
    </row>
    <row r="124" s="1" customFormat="1" ht="17.25" customHeight="1">
      <c r="B124" s="347"/>
      <c r="C124" s="321" t="s">
        <v>792</v>
      </c>
      <c r="D124" s="321"/>
      <c r="E124" s="321"/>
      <c r="F124" s="322" t="s">
        <v>793</v>
      </c>
      <c r="G124" s="323"/>
      <c r="H124" s="321"/>
      <c r="I124" s="321"/>
      <c r="J124" s="321" t="s">
        <v>794</v>
      </c>
      <c r="K124" s="348"/>
    </row>
    <row r="125" s="1" customFormat="1" ht="5.25" customHeight="1">
      <c r="B125" s="349"/>
      <c r="C125" s="324"/>
      <c r="D125" s="324"/>
      <c r="E125" s="324"/>
      <c r="F125" s="324"/>
      <c r="G125" s="350"/>
      <c r="H125" s="324"/>
      <c r="I125" s="324"/>
      <c r="J125" s="324"/>
      <c r="K125" s="351"/>
    </row>
    <row r="126" s="1" customFormat="1" ht="15" customHeight="1">
      <c r="B126" s="349"/>
      <c r="C126" s="304" t="s">
        <v>798</v>
      </c>
      <c r="D126" s="326"/>
      <c r="E126" s="326"/>
      <c r="F126" s="327" t="s">
        <v>795</v>
      </c>
      <c r="G126" s="304"/>
      <c r="H126" s="304" t="s">
        <v>835</v>
      </c>
      <c r="I126" s="304" t="s">
        <v>797</v>
      </c>
      <c r="J126" s="304">
        <v>120</v>
      </c>
      <c r="K126" s="352"/>
    </row>
    <row r="127" s="1" customFormat="1" ht="15" customHeight="1">
      <c r="B127" s="349"/>
      <c r="C127" s="304" t="s">
        <v>844</v>
      </c>
      <c r="D127" s="304"/>
      <c r="E127" s="304"/>
      <c r="F127" s="327" t="s">
        <v>795</v>
      </c>
      <c r="G127" s="304"/>
      <c r="H127" s="304" t="s">
        <v>845</v>
      </c>
      <c r="I127" s="304" t="s">
        <v>797</v>
      </c>
      <c r="J127" s="304" t="s">
        <v>846</v>
      </c>
      <c r="K127" s="352"/>
    </row>
    <row r="128" s="1" customFormat="1" ht="15" customHeight="1">
      <c r="B128" s="349"/>
      <c r="C128" s="304" t="s">
        <v>89</v>
      </c>
      <c r="D128" s="304"/>
      <c r="E128" s="304"/>
      <c r="F128" s="327" t="s">
        <v>795</v>
      </c>
      <c r="G128" s="304"/>
      <c r="H128" s="304" t="s">
        <v>847</v>
      </c>
      <c r="I128" s="304" t="s">
        <v>797</v>
      </c>
      <c r="J128" s="304" t="s">
        <v>846</v>
      </c>
      <c r="K128" s="352"/>
    </row>
    <row r="129" s="1" customFormat="1" ht="15" customHeight="1">
      <c r="B129" s="349"/>
      <c r="C129" s="304" t="s">
        <v>806</v>
      </c>
      <c r="D129" s="304"/>
      <c r="E129" s="304"/>
      <c r="F129" s="327" t="s">
        <v>801</v>
      </c>
      <c r="G129" s="304"/>
      <c r="H129" s="304" t="s">
        <v>807</v>
      </c>
      <c r="I129" s="304" t="s">
        <v>797</v>
      </c>
      <c r="J129" s="304">
        <v>15</v>
      </c>
      <c r="K129" s="352"/>
    </row>
    <row r="130" s="1" customFormat="1" ht="15" customHeight="1">
      <c r="B130" s="349"/>
      <c r="C130" s="330" t="s">
        <v>808</v>
      </c>
      <c r="D130" s="330"/>
      <c r="E130" s="330"/>
      <c r="F130" s="331" t="s">
        <v>801</v>
      </c>
      <c r="G130" s="330"/>
      <c r="H130" s="330" t="s">
        <v>809</v>
      </c>
      <c r="I130" s="330" t="s">
        <v>797</v>
      </c>
      <c r="J130" s="330">
        <v>15</v>
      </c>
      <c r="K130" s="352"/>
    </row>
    <row r="131" s="1" customFormat="1" ht="15" customHeight="1">
      <c r="B131" s="349"/>
      <c r="C131" s="330" t="s">
        <v>810</v>
      </c>
      <c r="D131" s="330"/>
      <c r="E131" s="330"/>
      <c r="F131" s="331" t="s">
        <v>801</v>
      </c>
      <c r="G131" s="330"/>
      <c r="H131" s="330" t="s">
        <v>811</v>
      </c>
      <c r="I131" s="330" t="s">
        <v>797</v>
      </c>
      <c r="J131" s="330">
        <v>20</v>
      </c>
      <c r="K131" s="352"/>
    </row>
    <row r="132" s="1" customFormat="1" ht="15" customHeight="1">
      <c r="B132" s="349"/>
      <c r="C132" s="330" t="s">
        <v>812</v>
      </c>
      <c r="D132" s="330"/>
      <c r="E132" s="330"/>
      <c r="F132" s="331" t="s">
        <v>801</v>
      </c>
      <c r="G132" s="330"/>
      <c r="H132" s="330" t="s">
        <v>813</v>
      </c>
      <c r="I132" s="330" t="s">
        <v>797</v>
      </c>
      <c r="J132" s="330">
        <v>20</v>
      </c>
      <c r="K132" s="352"/>
    </row>
    <row r="133" s="1" customFormat="1" ht="15" customHeight="1">
      <c r="B133" s="349"/>
      <c r="C133" s="304" t="s">
        <v>800</v>
      </c>
      <c r="D133" s="304"/>
      <c r="E133" s="304"/>
      <c r="F133" s="327" t="s">
        <v>801</v>
      </c>
      <c r="G133" s="304"/>
      <c r="H133" s="304" t="s">
        <v>835</v>
      </c>
      <c r="I133" s="304" t="s">
        <v>797</v>
      </c>
      <c r="J133" s="304">
        <v>50</v>
      </c>
      <c r="K133" s="352"/>
    </row>
    <row r="134" s="1" customFormat="1" ht="15" customHeight="1">
      <c r="B134" s="349"/>
      <c r="C134" s="304" t="s">
        <v>814</v>
      </c>
      <c r="D134" s="304"/>
      <c r="E134" s="304"/>
      <c r="F134" s="327" t="s">
        <v>801</v>
      </c>
      <c r="G134" s="304"/>
      <c r="H134" s="304" t="s">
        <v>835</v>
      </c>
      <c r="I134" s="304" t="s">
        <v>797</v>
      </c>
      <c r="J134" s="304">
        <v>50</v>
      </c>
      <c r="K134" s="352"/>
    </row>
    <row r="135" s="1" customFormat="1" ht="15" customHeight="1">
      <c r="B135" s="349"/>
      <c r="C135" s="304" t="s">
        <v>820</v>
      </c>
      <c r="D135" s="304"/>
      <c r="E135" s="304"/>
      <c r="F135" s="327" t="s">
        <v>801</v>
      </c>
      <c r="G135" s="304"/>
      <c r="H135" s="304" t="s">
        <v>835</v>
      </c>
      <c r="I135" s="304" t="s">
        <v>797</v>
      </c>
      <c r="J135" s="304">
        <v>50</v>
      </c>
      <c r="K135" s="352"/>
    </row>
    <row r="136" s="1" customFormat="1" ht="15" customHeight="1">
      <c r="B136" s="349"/>
      <c r="C136" s="304" t="s">
        <v>822</v>
      </c>
      <c r="D136" s="304"/>
      <c r="E136" s="304"/>
      <c r="F136" s="327" t="s">
        <v>801</v>
      </c>
      <c r="G136" s="304"/>
      <c r="H136" s="304" t="s">
        <v>835</v>
      </c>
      <c r="I136" s="304" t="s">
        <v>797</v>
      </c>
      <c r="J136" s="304">
        <v>50</v>
      </c>
      <c r="K136" s="352"/>
    </row>
    <row r="137" s="1" customFormat="1" ht="15" customHeight="1">
      <c r="B137" s="349"/>
      <c r="C137" s="304" t="s">
        <v>823</v>
      </c>
      <c r="D137" s="304"/>
      <c r="E137" s="304"/>
      <c r="F137" s="327" t="s">
        <v>801</v>
      </c>
      <c r="G137" s="304"/>
      <c r="H137" s="304" t="s">
        <v>848</v>
      </c>
      <c r="I137" s="304" t="s">
        <v>797</v>
      </c>
      <c r="J137" s="304">
        <v>255</v>
      </c>
      <c r="K137" s="352"/>
    </row>
    <row r="138" s="1" customFormat="1" ht="15" customHeight="1">
      <c r="B138" s="349"/>
      <c r="C138" s="304" t="s">
        <v>825</v>
      </c>
      <c r="D138" s="304"/>
      <c r="E138" s="304"/>
      <c r="F138" s="327" t="s">
        <v>795</v>
      </c>
      <c r="G138" s="304"/>
      <c r="H138" s="304" t="s">
        <v>849</v>
      </c>
      <c r="I138" s="304" t="s">
        <v>827</v>
      </c>
      <c r="J138" s="304"/>
      <c r="K138" s="352"/>
    </row>
    <row r="139" s="1" customFormat="1" ht="15" customHeight="1">
      <c r="B139" s="349"/>
      <c r="C139" s="304" t="s">
        <v>828</v>
      </c>
      <c r="D139" s="304"/>
      <c r="E139" s="304"/>
      <c r="F139" s="327" t="s">
        <v>795</v>
      </c>
      <c r="G139" s="304"/>
      <c r="H139" s="304" t="s">
        <v>850</v>
      </c>
      <c r="I139" s="304" t="s">
        <v>830</v>
      </c>
      <c r="J139" s="304"/>
      <c r="K139" s="352"/>
    </row>
    <row r="140" s="1" customFormat="1" ht="15" customHeight="1">
      <c r="B140" s="349"/>
      <c r="C140" s="304" t="s">
        <v>831</v>
      </c>
      <c r="D140" s="304"/>
      <c r="E140" s="304"/>
      <c r="F140" s="327" t="s">
        <v>795</v>
      </c>
      <c r="G140" s="304"/>
      <c r="H140" s="304" t="s">
        <v>831</v>
      </c>
      <c r="I140" s="304" t="s">
        <v>830</v>
      </c>
      <c r="J140" s="304"/>
      <c r="K140" s="352"/>
    </row>
    <row r="141" s="1" customFormat="1" ht="15" customHeight="1">
      <c r="B141" s="349"/>
      <c r="C141" s="304" t="s">
        <v>42</v>
      </c>
      <c r="D141" s="304"/>
      <c r="E141" s="304"/>
      <c r="F141" s="327" t="s">
        <v>795</v>
      </c>
      <c r="G141" s="304"/>
      <c r="H141" s="304" t="s">
        <v>851</v>
      </c>
      <c r="I141" s="304" t="s">
        <v>830</v>
      </c>
      <c r="J141" s="304"/>
      <c r="K141" s="352"/>
    </row>
    <row r="142" s="1" customFormat="1" ht="15" customHeight="1">
      <c r="B142" s="349"/>
      <c r="C142" s="304" t="s">
        <v>852</v>
      </c>
      <c r="D142" s="304"/>
      <c r="E142" s="304"/>
      <c r="F142" s="327" t="s">
        <v>795</v>
      </c>
      <c r="G142" s="304"/>
      <c r="H142" s="304" t="s">
        <v>853</v>
      </c>
      <c r="I142" s="304" t="s">
        <v>830</v>
      </c>
      <c r="J142" s="304"/>
      <c r="K142" s="352"/>
    </row>
    <row r="143" s="1" customFormat="1" ht="15" customHeight="1">
      <c r="B143" s="353"/>
      <c r="C143" s="354"/>
      <c r="D143" s="354"/>
      <c r="E143" s="354"/>
      <c r="F143" s="354"/>
      <c r="G143" s="354"/>
      <c r="H143" s="354"/>
      <c r="I143" s="354"/>
      <c r="J143" s="354"/>
      <c r="K143" s="355"/>
    </row>
    <row r="144" s="1" customFormat="1" ht="18.75" customHeight="1">
      <c r="B144" s="340"/>
      <c r="C144" s="340"/>
      <c r="D144" s="340"/>
      <c r="E144" s="340"/>
      <c r="F144" s="341"/>
      <c r="G144" s="340"/>
      <c r="H144" s="340"/>
      <c r="I144" s="340"/>
      <c r="J144" s="340"/>
      <c r="K144" s="340"/>
    </row>
    <row r="145" s="1" customFormat="1" ht="18.75" customHeight="1">
      <c r="B145" s="312"/>
      <c r="C145" s="312"/>
      <c r="D145" s="312"/>
      <c r="E145" s="312"/>
      <c r="F145" s="312"/>
      <c r="G145" s="312"/>
      <c r="H145" s="312"/>
      <c r="I145" s="312"/>
      <c r="J145" s="312"/>
      <c r="K145" s="312"/>
    </row>
    <row r="146" s="1" customFormat="1" ht="7.5" customHeight="1">
      <c r="B146" s="313"/>
      <c r="C146" s="314"/>
      <c r="D146" s="314"/>
      <c r="E146" s="314"/>
      <c r="F146" s="314"/>
      <c r="G146" s="314"/>
      <c r="H146" s="314"/>
      <c r="I146" s="314"/>
      <c r="J146" s="314"/>
      <c r="K146" s="315"/>
    </row>
    <row r="147" s="1" customFormat="1" ht="45" customHeight="1">
      <c r="B147" s="316"/>
      <c r="C147" s="317" t="s">
        <v>854</v>
      </c>
      <c r="D147" s="317"/>
      <c r="E147" s="317"/>
      <c r="F147" s="317"/>
      <c r="G147" s="317"/>
      <c r="H147" s="317"/>
      <c r="I147" s="317"/>
      <c r="J147" s="317"/>
      <c r="K147" s="318"/>
    </row>
    <row r="148" s="1" customFormat="1" ht="17.25" customHeight="1">
      <c r="B148" s="316"/>
      <c r="C148" s="319" t="s">
        <v>789</v>
      </c>
      <c r="D148" s="319"/>
      <c r="E148" s="319"/>
      <c r="F148" s="319" t="s">
        <v>790</v>
      </c>
      <c r="G148" s="320"/>
      <c r="H148" s="319" t="s">
        <v>58</v>
      </c>
      <c r="I148" s="319" t="s">
        <v>61</v>
      </c>
      <c r="J148" s="319" t="s">
        <v>791</v>
      </c>
      <c r="K148" s="318"/>
    </row>
    <row r="149" s="1" customFormat="1" ht="17.25" customHeight="1">
      <c r="B149" s="316"/>
      <c r="C149" s="321" t="s">
        <v>792</v>
      </c>
      <c r="D149" s="321"/>
      <c r="E149" s="321"/>
      <c r="F149" s="322" t="s">
        <v>793</v>
      </c>
      <c r="G149" s="323"/>
      <c r="H149" s="321"/>
      <c r="I149" s="321"/>
      <c r="J149" s="321" t="s">
        <v>794</v>
      </c>
      <c r="K149" s="318"/>
    </row>
    <row r="150" s="1" customFormat="1" ht="5.25" customHeight="1">
      <c r="B150" s="329"/>
      <c r="C150" s="324"/>
      <c r="D150" s="324"/>
      <c r="E150" s="324"/>
      <c r="F150" s="324"/>
      <c r="G150" s="325"/>
      <c r="H150" s="324"/>
      <c r="I150" s="324"/>
      <c r="J150" s="324"/>
      <c r="K150" s="352"/>
    </row>
    <row r="151" s="1" customFormat="1" ht="15" customHeight="1">
      <c r="B151" s="329"/>
      <c r="C151" s="356" t="s">
        <v>798</v>
      </c>
      <c r="D151" s="304"/>
      <c r="E151" s="304"/>
      <c r="F151" s="357" t="s">
        <v>795</v>
      </c>
      <c r="G151" s="304"/>
      <c r="H151" s="356" t="s">
        <v>835</v>
      </c>
      <c r="I151" s="356" t="s">
        <v>797</v>
      </c>
      <c r="J151" s="356">
        <v>120</v>
      </c>
      <c r="K151" s="352"/>
    </row>
    <row r="152" s="1" customFormat="1" ht="15" customHeight="1">
      <c r="B152" s="329"/>
      <c r="C152" s="356" t="s">
        <v>844</v>
      </c>
      <c r="D152" s="304"/>
      <c r="E152" s="304"/>
      <c r="F152" s="357" t="s">
        <v>795</v>
      </c>
      <c r="G152" s="304"/>
      <c r="H152" s="356" t="s">
        <v>855</v>
      </c>
      <c r="I152" s="356" t="s">
        <v>797</v>
      </c>
      <c r="J152" s="356" t="s">
        <v>846</v>
      </c>
      <c r="K152" s="352"/>
    </row>
    <row r="153" s="1" customFormat="1" ht="15" customHeight="1">
      <c r="B153" s="329"/>
      <c r="C153" s="356" t="s">
        <v>89</v>
      </c>
      <c r="D153" s="304"/>
      <c r="E153" s="304"/>
      <c r="F153" s="357" t="s">
        <v>795</v>
      </c>
      <c r="G153" s="304"/>
      <c r="H153" s="356" t="s">
        <v>856</v>
      </c>
      <c r="I153" s="356" t="s">
        <v>797</v>
      </c>
      <c r="J153" s="356" t="s">
        <v>846</v>
      </c>
      <c r="K153" s="352"/>
    </row>
    <row r="154" s="1" customFormat="1" ht="15" customHeight="1">
      <c r="B154" s="329"/>
      <c r="C154" s="356" t="s">
        <v>800</v>
      </c>
      <c r="D154" s="304"/>
      <c r="E154" s="304"/>
      <c r="F154" s="357" t="s">
        <v>801</v>
      </c>
      <c r="G154" s="304"/>
      <c r="H154" s="356" t="s">
        <v>835</v>
      </c>
      <c r="I154" s="356" t="s">
        <v>797</v>
      </c>
      <c r="J154" s="356">
        <v>50</v>
      </c>
      <c r="K154" s="352"/>
    </row>
    <row r="155" s="1" customFormat="1" ht="15" customHeight="1">
      <c r="B155" s="329"/>
      <c r="C155" s="356" t="s">
        <v>803</v>
      </c>
      <c r="D155" s="304"/>
      <c r="E155" s="304"/>
      <c r="F155" s="357" t="s">
        <v>795</v>
      </c>
      <c r="G155" s="304"/>
      <c r="H155" s="356" t="s">
        <v>835</v>
      </c>
      <c r="I155" s="356" t="s">
        <v>805</v>
      </c>
      <c r="J155" s="356"/>
      <c r="K155" s="352"/>
    </row>
    <row r="156" s="1" customFormat="1" ht="15" customHeight="1">
      <c r="B156" s="329"/>
      <c r="C156" s="356" t="s">
        <v>814</v>
      </c>
      <c r="D156" s="304"/>
      <c r="E156" s="304"/>
      <c r="F156" s="357" t="s">
        <v>801</v>
      </c>
      <c r="G156" s="304"/>
      <c r="H156" s="356" t="s">
        <v>835</v>
      </c>
      <c r="I156" s="356" t="s">
        <v>797</v>
      </c>
      <c r="J156" s="356">
        <v>50</v>
      </c>
      <c r="K156" s="352"/>
    </row>
    <row r="157" s="1" customFormat="1" ht="15" customHeight="1">
      <c r="B157" s="329"/>
      <c r="C157" s="356" t="s">
        <v>822</v>
      </c>
      <c r="D157" s="304"/>
      <c r="E157" s="304"/>
      <c r="F157" s="357" t="s">
        <v>801</v>
      </c>
      <c r="G157" s="304"/>
      <c r="H157" s="356" t="s">
        <v>835</v>
      </c>
      <c r="I157" s="356" t="s">
        <v>797</v>
      </c>
      <c r="J157" s="356">
        <v>50</v>
      </c>
      <c r="K157" s="352"/>
    </row>
    <row r="158" s="1" customFormat="1" ht="15" customHeight="1">
      <c r="B158" s="329"/>
      <c r="C158" s="356" t="s">
        <v>820</v>
      </c>
      <c r="D158" s="304"/>
      <c r="E158" s="304"/>
      <c r="F158" s="357" t="s">
        <v>801</v>
      </c>
      <c r="G158" s="304"/>
      <c r="H158" s="356" t="s">
        <v>835</v>
      </c>
      <c r="I158" s="356" t="s">
        <v>797</v>
      </c>
      <c r="J158" s="356">
        <v>50</v>
      </c>
      <c r="K158" s="352"/>
    </row>
    <row r="159" s="1" customFormat="1" ht="15" customHeight="1">
      <c r="B159" s="329"/>
      <c r="C159" s="356" t="s">
        <v>103</v>
      </c>
      <c r="D159" s="304"/>
      <c r="E159" s="304"/>
      <c r="F159" s="357" t="s">
        <v>795</v>
      </c>
      <c r="G159" s="304"/>
      <c r="H159" s="356" t="s">
        <v>857</v>
      </c>
      <c r="I159" s="356" t="s">
        <v>797</v>
      </c>
      <c r="J159" s="356" t="s">
        <v>858</v>
      </c>
      <c r="K159" s="352"/>
    </row>
    <row r="160" s="1" customFormat="1" ht="15" customHeight="1">
      <c r="B160" s="329"/>
      <c r="C160" s="356" t="s">
        <v>859</v>
      </c>
      <c r="D160" s="304"/>
      <c r="E160" s="304"/>
      <c r="F160" s="357" t="s">
        <v>795</v>
      </c>
      <c r="G160" s="304"/>
      <c r="H160" s="356" t="s">
        <v>860</v>
      </c>
      <c r="I160" s="356" t="s">
        <v>830</v>
      </c>
      <c r="J160" s="356"/>
      <c r="K160" s="352"/>
    </row>
    <row r="161" s="1" customFormat="1" ht="15" customHeight="1">
      <c r="B161" s="358"/>
      <c r="C161" s="338"/>
      <c r="D161" s="338"/>
      <c r="E161" s="338"/>
      <c r="F161" s="338"/>
      <c r="G161" s="338"/>
      <c r="H161" s="338"/>
      <c r="I161" s="338"/>
      <c r="J161" s="338"/>
      <c r="K161" s="359"/>
    </row>
    <row r="162" s="1" customFormat="1" ht="18.75" customHeight="1">
      <c r="B162" s="340"/>
      <c r="C162" s="350"/>
      <c r="D162" s="350"/>
      <c r="E162" s="350"/>
      <c r="F162" s="360"/>
      <c r="G162" s="350"/>
      <c r="H162" s="350"/>
      <c r="I162" s="350"/>
      <c r="J162" s="350"/>
      <c r="K162" s="340"/>
    </row>
    <row r="163" s="1" customFormat="1" ht="18.75" customHeight="1">
      <c r="B163" s="312"/>
      <c r="C163" s="312"/>
      <c r="D163" s="312"/>
      <c r="E163" s="312"/>
      <c r="F163" s="312"/>
      <c r="G163" s="312"/>
      <c r="H163" s="312"/>
      <c r="I163" s="312"/>
      <c r="J163" s="312"/>
      <c r="K163" s="312"/>
    </row>
    <row r="164" s="1" customFormat="1" ht="7.5" customHeight="1">
      <c r="B164" s="291"/>
      <c r="C164" s="292"/>
      <c r="D164" s="292"/>
      <c r="E164" s="292"/>
      <c r="F164" s="292"/>
      <c r="G164" s="292"/>
      <c r="H164" s="292"/>
      <c r="I164" s="292"/>
      <c r="J164" s="292"/>
      <c r="K164" s="293"/>
    </row>
    <row r="165" s="1" customFormat="1" ht="45" customHeight="1">
      <c r="B165" s="294"/>
      <c r="C165" s="295" t="s">
        <v>861</v>
      </c>
      <c r="D165" s="295"/>
      <c r="E165" s="295"/>
      <c r="F165" s="295"/>
      <c r="G165" s="295"/>
      <c r="H165" s="295"/>
      <c r="I165" s="295"/>
      <c r="J165" s="295"/>
      <c r="K165" s="296"/>
    </row>
    <row r="166" s="1" customFormat="1" ht="17.25" customHeight="1">
      <c r="B166" s="294"/>
      <c r="C166" s="319" t="s">
        <v>789</v>
      </c>
      <c r="D166" s="319"/>
      <c r="E166" s="319"/>
      <c r="F166" s="319" t="s">
        <v>790</v>
      </c>
      <c r="G166" s="361"/>
      <c r="H166" s="362" t="s">
        <v>58</v>
      </c>
      <c r="I166" s="362" t="s">
        <v>61</v>
      </c>
      <c r="J166" s="319" t="s">
        <v>791</v>
      </c>
      <c r="K166" s="296"/>
    </row>
    <row r="167" s="1" customFormat="1" ht="17.25" customHeight="1">
      <c r="B167" s="297"/>
      <c r="C167" s="321" t="s">
        <v>792</v>
      </c>
      <c r="D167" s="321"/>
      <c r="E167" s="321"/>
      <c r="F167" s="322" t="s">
        <v>793</v>
      </c>
      <c r="G167" s="363"/>
      <c r="H167" s="364"/>
      <c r="I167" s="364"/>
      <c r="J167" s="321" t="s">
        <v>794</v>
      </c>
      <c r="K167" s="299"/>
    </row>
    <row r="168" s="1" customFormat="1" ht="5.25" customHeight="1">
      <c r="B168" s="329"/>
      <c r="C168" s="324"/>
      <c r="D168" s="324"/>
      <c r="E168" s="324"/>
      <c r="F168" s="324"/>
      <c r="G168" s="325"/>
      <c r="H168" s="324"/>
      <c r="I168" s="324"/>
      <c r="J168" s="324"/>
      <c r="K168" s="352"/>
    </row>
    <row r="169" s="1" customFormat="1" ht="15" customHeight="1">
      <c r="B169" s="329"/>
      <c r="C169" s="304" t="s">
        <v>798</v>
      </c>
      <c r="D169" s="304"/>
      <c r="E169" s="304"/>
      <c r="F169" s="327" t="s">
        <v>795</v>
      </c>
      <c r="G169" s="304"/>
      <c r="H169" s="304" t="s">
        <v>835</v>
      </c>
      <c r="I169" s="304" t="s">
        <v>797</v>
      </c>
      <c r="J169" s="304">
        <v>120</v>
      </c>
      <c r="K169" s="352"/>
    </row>
    <row r="170" s="1" customFormat="1" ht="15" customHeight="1">
      <c r="B170" s="329"/>
      <c r="C170" s="304" t="s">
        <v>844</v>
      </c>
      <c r="D170" s="304"/>
      <c r="E170" s="304"/>
      <c r="F170" s="327" t="s">
        <v>795</v>
      </c>
      <c r="G170" s="304"/>
      <c r="H170" s="304" t="s">
        <v>845</v>
      </c>
      <c r="I170" s="304" t="s">
        <v>797</v>
      </c>
      <c r="J170" s="304" t="s">
        <v>846</v>
      </c>
      <c r="K170" s="352"/>
    </row>
    <row r="171" s="1" customFormat="1" ht="15" customHeight="1">
      <c r="B171" s="329"/>
      <c r="C171" s="304" t="s">
        <v>89</v>
      </c>
      <c r="D171" s="304"/>
      <c r="E171" s="304"/>
      <c r="F171" s="327" t="s">
        <v>795</v>
      </c>
      <c r="G171" s="304"/>
      <c r="H171" s="304" t="s">
        <v>862</v>
      </c>
      <c r="I171" s="304" t="s">
        <v>797</v>
      </c>
      <c r="J171" s="304" t="s">
        <v>846</v>
      </c>
      <c r="K171" s="352"/>
    </row>
    <row r="172" s="1" customFormat="1" ht="15" customHeight="1">
      <c r="B172" s="329"/>
      <c r="C172" s="304" t="s">
        <v>800</v>
      </c>
      <c r="D172" s="304"/>
      <c r="E172" s="304"/>
      <c r="F172" s="327" t="s">
        <v>801</v>
      </c>
      <c r="G172" s="304"/>
      <c r="H172" s="304" t="s">
        <v>862</v>
      </c>
      <c r="I172" s="304" t="s">
        <v>797</v>
      </c>
      <c r="J172" s="304">
        <v>50</v>
      </c>
      <c r="K172" s="352"/>
    </row>
    <row r="173" s="1" customFormat="1" ht="15" customHeight="1">
      <c r="B173" s="329"/>
      <c r="C173" s="304" t="s">
        <v>803</v>
      </c>
      <c r="D173" s="304"/>
      <c r="E173" s="304"/>
      <c r="F173" s="327" t="s">
        <v>795</v>
      </c>
      <c r="G173" s="304"/>
      <c r="H173" s="304" t="s">
        <v>862</v>
      </c>
      <c r="I173" s="304" t="s">
        <v>805</v>
      </c>
      <c r="J173" s="304"/>
      <c r="K173" s="352"/>
    </row>
    <row r="174" s="1" customFormat="1" ht="15" customHeight="1">
      <c r="B174" s="329"/>
      <c r="C174" s="304" t="s">
        <v>814</v>
      </c>
      <c r="D174" s="304"/>
      <c r="E174" s="304"/>
      <c r="F174" s="327" t="s">
        <v>801</v>
      </c>
      <c r="G174" s="304"/>
      <c r="H174" s="304" t="s">
        <v>862</v>
      </c>
      <c r="I174" s="304" t="s">
        <v>797</v>
      </c>
      <c r="J174" s="304">
        <v>50</v>
      </c>
      <c r="K174" s="352"/>
    </row>
    <row r="175" s="1" customFormat="1" ht="15" customHeight="1">
      <c r="B175" s="329"/>
      <c r="C175" s="304" t="s">
        <v>822</v>
      </c>
      <c r="D175" s="304"/>
      <c r="E175" s="304"/>
      <c r="F175" s="327" t="s">
        <v>801</v>
      </c>
      <c r="G175" s="304"/>
      <c r="H175" s="304" t="s">
        <v>862</v>
      </c>
      <c r="I175" s="304" t="s">
        <v>797</v>
      </c>
      <c r="J175" s="304">
        <v>50</v>
      </c>
      <c r="K175" s="352"/>
    </row>
    <row r="176" s="1" customFormat="1" ht="15" customHeight="1">
      <c r="B176" s="329"/>
      <c r="C176" s="304" t="s">
        <v>820</v>
      </c>
      <c r="D176" s="304"/>
      <c r="E176" s="304"/>
      <c r="F176" s="327" t="s">
        <v>801</v>
      </c>
      <c r="G176" s="304"/>
      <c r="H176" s="304" t="s">
        <v>862</v>
      </c>
      <c r="I176" s="304" t="s">
        <v>797</v>
      </c>
      <c r="J176" s="304">
        <v>50</v>
      </c>
      <c r="K176" s="352"/>
    </row>
    <row r="177" s="1" customFormat="1" ht="15" customHeight="1">
      <c r="B177" s="329"/>
      <c r="C177" s="304" t="s">
        <v>113</v>
      </c>
      <c r="D177" s="304"/>
      <c r="E177" s="304"/>
      <c r="F177" s="327" t="s">
        <v>795</v>
      </c>
      <c r="G177" s="304"/>
      <c r="H177" s="304" t="s">
        <v>863</v>
      </c>
      <c r="I177" s="304" t="s">
        <v>864</v>
      </c>
      <c r="J177" s="304"/>
      <c r="K177" s="352"/>
    </row>
    <row r="178" s="1" customFormat="1" ht="15" customHeight="1">
      <c r="B178" s="329"/>
      <c r="C178" s="304" t="s">
        <v>61</v>
      </c>
      <c r="D178" s="304"/>
      <c r="E178" s="304"/>
      <c r="F178" s="327" t="s">
        <v>795</v>
      </c>
      <c r="G178" s="304"/>
      <c r="H178" s="304" t="s">
        <v>865</v>
      </c>
      <c r="I178" s="304" t="s">
        <v>866</v>
      </c>
      <c r="J178" s="304">
        <v>1</v>
      </c>
      <c r="K178" s="352"/>
    </row>
    <row r="179" s="1" customFormat="1" ht="15" customHeight="1">
      <c r="B179" s="329"/>
      <c r="C179" s="304" t="s">
        <v>57</v>
      </c>
      <c r="D179" s="304"/>
      <c r="E179" s="304"/>
      <c r="F179" s="327" t="s">
        <v>795</v>
      </c>
      <c r="G179" s="304"/>
      <c r="H179" s="304" t="s">
        <v>867</v>
      </c>
      <c r="I179" s="304" t="s">
        <v>797</v>
      </c>
      <c r="J179" s="304">
        <v>20</v>
      </c>
      <c r="K179" s="352"/>
    </row>
    <row r="180" s="1" customFormat="1" ht="15" customHeight="1">
      <c r="B180" s="329"/>
      <c r="C180" s="304" t="s">
        <v>58</v>
      </c>
      <c r="D180" s="304"/>
      <c r="E180" s="304"/>
      <c r="F180" s="327" t="s">
        <v>795</v>
      </c>
      <c r="G180" s="304"/>
      <c r="H180" s="304" t="s">
        <v>868</v>
      </c>
      <c r="I180" s="304" t="s">
        <v>797</v>
      </c>
      <c r="J180" s="304">
        <v>255</v>
      </c>
      <c r="K180" s="352"/>
    </row>
    <row r="181" s="1" customFormat="1" ht="15" customHeight="1">
      <c r="B181" s="329"/>
      <c r="C181" s="304" t="s">
        <v>114</v>
      </c>
      <c r="D181" s="304"/>
      <c r="E181" s="304"/>
      <c r="F181" s="327" t="s">
        <v>795</v>
      </c>
      <c r="G181" s="304"/>
      <c r="H181" s="304" t="s">
        <v>759</v>
      </c>
      <c r="I181" s="304" t="s">
        <v>797</v>
      </c>
      <c r="J181" s="304">
        <v>10</v>
      </c>
      <c r="K181" s="352"/>
    </row>
    <row r="182" s="1" customFormat="1" ht="15" customHeight="1">
      <c r="B182" s="329"/>
      <c r="C182" s="304" t="s">
        <v>115</v>
      </c>
      <c r="D182" s="304"/>
      <c r="E182" s="304"/>
      <c r="F182" s="327" t="s">
        <v>795</v>
      </c>
      <c r="G182" s="304"/>
      <c r="H182" s="304" t="s">
        <v>869</v>
      </c>
      <c r="I182" s="304" t="s">
        <v>830</v>
      </c>
      <c r="J182" s="304"/>
      <c r="K182" s="352"/>
    </row>
    <row r="183" s="1" customFormat="1" ht="15" customHeight="1">
      <c r="B183" s="329"/>
      <c r="C183" s="304" t="s">
        <v>870</v>
      </c>
      <c r="D183" s="304"/>
      <c r="E183" s="304"/>
      <c r="F183" s="327" t="s">
        <v>795</v>
      </c>
      <c r="G183" s="304"/>
      <c r="H183" s="304" t="s">
        <v>871</v>
      </c>
      <c r="I183" s="304" t="s">
        <v>830</v>
      </c>
      <c r="J183" s="304"/>
      <c r="K183" s="352"/>
    </row>
    <row r="184" s="1" customFormat="1" ht="15" customHeight="1">
      <c r="B184" s="329"/>
      <c r="C184" s="304" t="s">
        <v>859</v>
      </c>
      <c r="D184" s="304"/>
      <c r="E184" s="304"/>
      <c r="F184" s="327" t="s">
        <v>795</v>
      </c>
      <c r="G184" s="304"/>
      <c r="H184" s="304" t="s">
        <v>872</v>
      </c>
      <c r="I184" s="304" t="s">
        <v>830</v>
      </c>
      <c r="J184" s="304"/>
      <c r="K184" s="352"/>
    </row>
    <row r="185" s="1" customFormat="1" ht="15" customHeight="1">
      <c r="B185" s="329"/>
      <c r="C185" s="304" t="s">
        <v>117</v>
      </c>
      <c r="D185" s="304"/>
      <c r="E185" s="304"/>
      <c r="F185" s="327" t="s">
        <v>801</v>
      </c>
      <c r="G185" s="304"/>
      <c r="H185" s="304" t="s">
        <v>873</v>
      </c>
      <c r="I185" s="304" t="s">
        <v>797</v>
      </c>
      <c r="J185" s="304">
        <v>50</v>
      </c>
      <c r="K185" s="352"/>
    </row>
    <row r="186" s="1" customFormat="1" ht="15" customHeight="1">
      <c r="B186" s="329"/>
      <c r="C186" s="304" t="s">
        <v>874</v>
      </c>
      <c r="D186" s="304"/>
      <c r="E186" s="304"/>
      <c r="F186" s="327" t="s">
        <v>801</v>
      </c>
      <c r="G186" s="304"/>
      <c r="H186" s="304" t="s">
        <v>875</v>
      </c>
      <c r="I186" s="304" t="s">
        <v>876</v>
      </c>
      <c r="J186" s="304"/>
      <c r="K186" s="352"/>
    </row>
    <row r="187" s="1" customFormat="1" ht="15" customHeight="1">
      <c r="B187" s="329"/>
      <c r="C187" s="304" t="s">
        <v>877</v>
      </c>
      <c r="D187" s="304"/>
      <c r="E187" s="304"/>
      <c r="F187" s="327" t="s">
        <v>801</v>
      </c>
      <c r="G187" s="304"/>
      <c r="H187" s="304" t="s">
        <v>878</v>
      </c>
      <c r="I187" s="304" t="s">
        <v>876</v>
      </c>
      <c r="J187" s="304"/>
      <c r="K187" s="352"/>
    </row>
    <row r="188" s="1" customFormat="1" ht="15" customHeight="1">
      <c r="B188" s="329"/>
      <c r="C188" s="304" t="s">
        <v>879</v>
      </c>
      <c r="D188" s="304"/>
      <c r="E188" s="304"/>
      <c r="F188" s="327" t="s">
        <v>801</v>
      </c>
      <c r="G188" s="304"/>
      <c r="H188" s="304" t="s">
        <v>880</v>
      </c>
      <c r="I188" s="304" t="s">
        <v>876</v>
      </c>
      <c r="J188" s="304"/>
      <c r="K188" s="352"/>
    </row>
    <row r="189" s="1" customFormat="1" ht="15" customHeight="1">
      <c r="B189" s="329"/>
      <c r="C189" s="365" t="s">
        <v>881</v>
      </c>
      <c r="D189" s="304"/>
      <c r="E189" s="304"/>
      <c r="F189" s="327" t="s">
        <v>801</v>
      </c>
      <c r="G189" s="304"/>
      <c r="H189" s="304" t="s">
        <v>882</v>
      </c>
      <c r="I189" s="304" t="s">
        <v>883</v>
      </c>
      <c r="J189" s="366" t="s">
        <v>884</v>
      </c>
      <c r="K189" s="352"/>
    </row>
    <row r="190" s="18" customFormat="1" ht="15" customHeight="1">
      <c r="B190" s="367"/>
      <c r="C190" s="368" t="s">
        <v>885</v>
      </c>
      <c r="D190" s="369"/>
      <c r="E190" s="369"/>
      <c r="F190" s="370" t="s">
        <v>801</v>
      </c>
      <c r="G190" s="369"/>
      <c r="H190" s="369" t="s">
        <v>886</v>
      </c>
      <c r="I190" s="369" t="s">
        <v>883</v>
      </c>
      <c r="J190" s="371" t="s">
        <v>884</v>
      </c>
      <c r="K190" s="372"/>
    </row>
    <row r="191" s="1" customFormat="1" ht="15" customHeight="1">
      <c r="B191" s="329"/>
      <c r="C191" s="365" t="s">
        <v>46</v>
      </c>
      <c r="D191" s="304"/>
      <c r="E191" s="304"/>
      <c r="F191" s="327" t="s">
        <v>795</v>
      </c>
      <c r="G191" s="304"/>
      <c r="H191" s="301" t="s">
        <v>887</v>
      </c>
      <c r="I191" s="304" t="s">
        <v>888</v>
      </c>
      <c r="J191" s="304"/>
      <c r="K191" s="352"/>
    </row>
    <row r="192" s="1" customFormat="1" ht="15" customHeight="1">
      <c r="B192" s="329"/>
      <c r="C192" s="365" t="s">
        <v>889</v>
      </c>
      <c r="D192" s="304"/>
      <c r="E192" s="304"/>
      <c r="F192" s="327" t="s">
        <v>795</v>
      </c>
      <c r="G192" s="304"/>
      <c r="H192" s="304" t="s">
        <v>890</v>
      </c>
      <c r="I192" s="304" t="s">
        <v>830</v>
      </c>
      <c r="J192" s="304"/>
      <c r="K192" s="352"/>
    </row>
    <row r="193" s="1" customFormat="1" ht="15" customHeight="1">
      <c r="B193" s="329"/>
      <c r="C193" s="365" t="s">
        <v>891</v>
      </c>
      <c r="D193" s="304"/>
      <c r="E193" s="304"/>
      <c r="F193" s="327" t="s">
        <v>795</v>
      </c>
      <c r="G193" s="304"/>
      <c r="H193" s="304" t="s">
        <v>892</v>
      </c>
      <c r="I193" s="304" t="s">
        <v>830</v>
      </c>
      <c r="J193" s="304"/>
      <c r="K193" s="352"/>
    </row>
    <row r="194" s="1" customFormat="1" ht="15" customHeight="1">
      <c r="B194" s="329"/>
      <c r="C194" s="365" t="s">
        <v>893</v>
      </c>
      <c r="D194" s="304"/>
      <c r="E194" s="304"/>
      <c r="F194" s="327" t="s">
        <v>801</v>
      </c>
      <c r="G194" s="304"/>
      <c r="H194" s="304" t="s">
        <v>894</v>
      </c>
      <c r="I194" s="304" t="s">
        <v>830</v>
      </c>
      <c r="J194" s="304"/>
      <c r="K194" s="352"/>
    </row>
    <row r="195" s="1" customFormat="1" ht="15" customHeight="1">
      <c r="B195" s="358"/>
      <c r="C195" s="373"/>
      <c r="D195" s="338"/>
      <c r="E195" s="338"/>
      <c r="F195" s="338"/>
      <c r="G195" s="338"/>
      <c r="H195" s="338"/>
      <c r="I195" s="338"/>
      <c r="J195" s="338"/>
      <c r="K195" s="359"/>
    </row>
    <row r="196" s="1" customFormat="1" ht="18.75" customHeight="1">
      <c r="B196" s="340"/>
      <c r="C196" s="350"/>
      <c r="D196" s="350"/>
      <c r="E196" s="350"/>
      <c r="F196" s="360"/>
      <c r="G196" s="350"/>
      <c r="H196" s="350"/>
      <c r="I196" s="350"/>
      <c r="J196" s="350"/>
      <c r="K196" s="340"/>
    </row>
    <row r="197" s="1" customFormat="1" ht="18.75" customHeight="1">
      <c r="B197" s="340"/>
      <c r="C197" s="350"/>
      <c r="D197" s="350"/>
      <c r="E197" s="350"/>
      <c r="F197" s="360"/>
      <c r="G197" s="350"/>
      <c r="H197" s="350"/>
      <c r="I197" s="350"/>
      <c r="J197" s="350"/>
      <c r="K197" s="340"/>
    </row>
    <row r="198" s="1" customFormat="1" ht="18.75" customHeight="1">
      <c r="B198" s="312"/>
      <c r="C198" s="312"/>
      <c r="D198" s="312"/>
      <c r="E198" s="312"/>
      <c r="F198" s="312"/>
      <c r="G198" s="312"/>
      <c r="H198" s="312"/>
      <c r="I198" s="312"/>
      <c r="J198" s="312"/>
      <c r="K198" s="312"/>
    </row>
    <row r="199" s="1" customFormat="1" ht="13.5">
      <c r="B199" s="291"/>
      <c r="C199" s="292"/>
      <c r="D199" s="292"/>
      <c r="E199" s="292"/>
      <c r="F199" s="292"/>
      <c r="G199" s="292"/>
      <c r="H199" s="292"/>
      <c r="I199" s="292"/>
      <c r="J199" s="292"/>
      <c r="K199" s="293"/>
    </row>
    <row r="200" s="1" customFormat="1" ht="21">
      <c r="B200" s="294"/>
      <c r="C200" s="295" t="s">
        <v>895</v>
      </c>
      <c r="D200" s="295"/>
      <c r="E200" s="295"/>
      <c r="F200" s="295"/>
      <c r="G200" s="295"/>
      <c r="H200" s="295"/>
      <c r="I200" s="295"/>
      <c r="J200" s="295"/>
      <c r="K200" s="296"/>
    </row>
    <row r="201" s="1" customFormat="1" ht="25.5" customHeight="1">
      <c r="B201" s="294"/>
      <c r="C201" s="374" t="s">
        <v>896</v>
      </c>
      <c r="D201" s="374"/>
      <c r="E201" s="374"/>
      <c r="F201" s="374" t="s">
        <v>897</v>
      </c>
      <c r="G201" s="375"/>
      <c r="H201" s="374" t="s">
        <v>898</v>
      </c>
      <c r="I201" s="374"/>
      <c r="J201" s="374"/>
      <c r="K201" s="296"/>
    </row>
    <row r="202" s="1" customFormat="1" ht="5.25" customHeight="1">
      <c r="B202" s="329"/>
      <c r="C202" s="324"/>
      <c r="D202" s="324"/>
      <c r="E202" s="324"/>
      <c r="F202" s="324"/>
      <c r="G202" s="350"/>
      <c r="H202" s="324"/>
      <c r="I202" s="324"/>
      <c r="J202" s="324"/>
      <c r="K202" s="352"/>
    </row>
    <row r="203" s="1" customFormat="1" ht="15" customHeight="1">
      <c r="B203" s="329"/>
      <c r="C203" s="304" t="s">
        <v>888</v>
      </c>
      <c r="D203" s="304"/>
      <c r="E203" s="304"/>
      <c r="F203" s="327" t="s">
        <v>47</v>
      </c>
      <c r="G203" s="304"/>
      <c r="H203" s="304" t="s">
        <v>899</v>
      </c>
      <c r="I203" s="304"/>
      <c r="J203" s="304"/>
      <c r="K203" s="352"/>
    </row>
    <row r="204" s="1" customFormat="1" ht="15" customHeight="1">
      <c r="B204" s="329"/>
      <c r="C204" s="304"/>
      <c r="D204" s="304"/>
      <c r="E204" s="304"/>
      <c r="F204" s="327" t="s">
        <v>48</v>
      </c>
      <c r="G204" s="304"/>
      <c r="H204" s="304" t="s">
        <v>900</v>
      </c>
      <c r="I204" s="304"/>
      <c r="J204" s="304"/>
      <c r="K204" s="352"/>
    </row>
    <row r="205" s="1" customFormat="1" ht="15" customHeight="1">
      <c r="B205" s="329"/>
      <c r="C205" s="304"/>
      <c r="D205" s="304"/>
      <c r="E205" s="304"/>
      <c r="F205" s="327" t="s">
        <v>51</v>
      </c>
      <c r="G205" s="304"/>
      <c r="H205" s="304" t="s">
        <v>901</v>
      </c>
      <c r="I205" s="304"/>
      <c r="J205" s="304"/>
      <c r="K205" s="352"/>
    </row>
    <row r="206" s="1" customFormat="1" ht="15" customHeight="1">
      <c r="B206" s="329"/>
      <c r="C206" s="304"/>
      <c r="D206" s="304"/>
      <c r="E206" s="304"/>
      <c r="F206" s="327" t="s">
        <v>49</v>
      </c>
      <c r="G206" s="304"/>
      <c r="H206" s="304" t="s">
        <v>902</v>
      </c>
      <c r="I206" s="304"/>
      <c r="J206" s="304"/>
      <c r="K206" s="352"/>
    </row>
    <row r="207" s="1" customFormat="1" ht="15" customHeight="1">
      <c r="B207" s="329"/>
      <c r="C207" s="304"/>
      <c r="D207" s="304"/>
      <c r="E207" s="304"/>
      <c r="F207" s="327" t="s">
        <v>50</v>
      </c>
      <c r="G207" s="304"/>
      <c r="H207" s="304" t="s">
        <v>903</v>
      </c>
      <c r="I207" s="304"/>
      <c r="J207" s="304"/>
      <c r="K207" s="352"/>
    </row>
    <row r="208" s="1" customFormat="1" ht="15" customHeight="1">
      <c r="B208" s="329"/>
      <c r="C208" s="304"/>
      <c r="D208" s="304"/>
      <c r="E208" s="304"/>
      <c r="F208" s="327"/>
      <c r="G208" s="304"/>
      <c r="H208" s="304"/>
      <c r="I208" s="304"/>
      <c r="J208" s="304"/>
      <c r="K208" s="352"/>
    </row>
    <row r="209" s="1" customFormat="1" ht="15" customHeight="1">
      <c r="B209" s="329"/>
      <c r="C209" s="304" t="s">
        <v>842</v>
      </c>
      <c r="D209" s="304"/>
      <c r="E209" s="304"/>
      <c r="F209" s="327" t="s">
        <v>82</v>
      </c>
      <c r="G209" s="304"/>
      <c r="H209" s="304" t="s">
        <v>904</v>
      </c>
      <c r="I209" s="304"/>
      <c r="J209" s="304"/>
      <c r="K209" s="352"/>
    </row>
    <row r="210" s="1" customFormat="1" ht="15" customHeight="1">
      <c r="B210" s="329"/>
      <c r="C210" s="304"/>
      <c r="D210" s="304"/>
      <c r="E210" s="304"/>
      <c r="F210" s="327" t="s">
        <v>738</v>
      </c>
      <c r="G210" s="304"/>
      <c r="H210" s="304" t="s">
        <v>739</v>
      </c>
      <c r="I210" s="304"/>
      <c r="J210" s="304"/>
      <c r="K210" s="352"/>
    </row>
    <row r="211" s="1" customFormat="1" ht="15" customHeight="1">
      <c r="B211" s="329"/>
      <c r="C211" s="304"/>
      <c r="D211" s="304"/>
      <c r="E211" s="304"/>
      <c r="F211" s="327" t="s">
        <v>736</v>
      </c>
      <c r="G211" s="304"/>
      <c r="H211" s="304" t="s">
        <v>905</v>
      </c>
      <c r="I211" s="304"/>
      <c r="J211" s="304"/>
      <c r="K211" s="352"/>
    </row>
    <row r="212" s="1" customFormat="1" ht="15" customHeight="1">
      <c r="B212" s="376"/>
      <c r="C212" s="304"/>
      <c r="D212" s="304"/>
      <c r="E212" s="304"/>
      <c r="F212" s="327" t="s">
        <v>740</v>
      </c>
      <c r="G212" s="365"/>
      <c r="H212" s="356" t="s">
        <v>741</v>
      </c>
      <c r="I212" s="356"/>
      <c r="J212" s="356"/>
      <c r="K212" s="377"/>
    </row>
    <row r="213" s="1" customFormat="1" ht="15" customHeight="1">
      <c r="B213" s="376"/>
      <c r="C213" s="304"/>
      <c r="D213" s="304"/>
      <c r="E213" s="304"/>
      <c r="F213" s="327" t="s">
        <v>742</v>
      </c>
      <c r="G213" s="365"/>
      <c r="H213" s="356" t="s">
        <v>720</v>
      </c>
      <c r="I213" s="356"/>
      <c r="J213" s="356"/>
      <c r="K213" s="377"/>
    </row>
    <row r="214" s="1" customFormat="1" ht="15" customHeight="1">
      <c r="B214" s="376"/>
      <c r="C214" s="304"/>
      <c r="D214" s="304"/>
      <c r="E214" s="304"/>
      <c r="F214" s="327"/>
      <c r="G214" s="365"/>
      <c r="H214" s="356"/>
      <c r="I214" s="356"/>
      <c r="J214" s="356"/>
      <c r="K214" s="377"/>
    </row>
    <row r="215" s="1" customFormat="1" ht="15" customHeight="1">
      <c r="B215" s="376"/>
      <c r="C215" s="304" t="s">
        <v>866</v>
      </c>
      <c r="D215" s="304"/>
      <c r="E215" s="304"/>
      <c r="F215" s="327">
        <v>1</v>
      </c>
      <c r="G215" s="365"/>
      <c r="H215" s="356" t="s">
        <v>906</v>
      </c>
      <c r="I215" s="356"/>
      <c r="J215" s="356"/>
      <c r="K215" s="377"/>
    </row>
    <row r="216" s="1" customFormat="1" ht="15" customHeight="1">
      <c r="B216" s="376"/>
      <c r="C216" s="304"/>
      <c r="D216" s="304"/>
      <c r="E216" s="304"/>
      <c r="F216" s="327">
        <v>2</v>
      </c>
      <c r="G216" s="365"/>
      <c r="H216" s="356" t="s">
        <v>907</v>
      </c>
      <c r="I216" s="356"/>
      <c r="J216" s="356"/>
      <c r="K216" s="377"/>
    </row>
    <row r="217" s="1" customFormat="1" ht="15" customHeight="1">
      <c r="B217" s="376"/>
      <c r="C217" s="304"/>
      <c r="D217" s="304"/>
      <c r="E217" s="304"/>
      <c r="F217" s="327">
        <v>3</v>
      </c>
      <c r="G217" s="365"/>
      <c r="H217" s="356" t="s">
        <v>908</v>
      </c>
      <c r="I217" s="356"/>
      <c r="J217" s="356"/>
      <c r="K217" s="377"/>
    </row>
    <row r="218" s="1" customFormat="1" ht="15" customHeight="1">
      <c r="B218" s="376"/>
      <c r="C218" s="304"/>
      <c r="D218" s="304"/>
      <c r="E218" s="304"/>
      <c r="F218" s="327">
        <v>4</v>
      </c>
      <c r="G218" s="365"/>
      <c r="H218" s="356" t="s">
        <v>909</v>
      </c>
      <c r="I218" s="356"/>
      <c r="J218" s="356"/>
      <c r="K218" s="377"/>
    </row>
    <row r="219" s="1" customFormat="1" ht="12.75" customHeight="1">
      <c r="B219" s="378"/>
      <c r="C219" s="379"/>
      <c r="D219" s="379"/>
      <c r="E219" s="379"/>
      <c r="F219" s="379"/>
      <c r="G219" s="379"/>
      <c r="H219" s="379"/>
      <c r="I219" s="379"/>
      <c r="J219" s="379"/>
      <c r="K219" s="38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DESKTOP-JGLBK2V\katcha</dc:creator>
  <cp:lastModifiedBy>DESKTOP-JGLBK2V\katcha</cp:lastModifiedBy>
  <dcterms:created xsi:type="dcterms:W3CDTF">2025-09-08T12:33:50Z</dcterms:created>
  <dcterms:modified xsi:type="dcterms:W3CDTF">2025-09-08T12:33:56Z</dcterms:modified>
</cp:coreProperties>
</file>